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95" windowHeight="8955"/>
  </bookViews>
  <sheets>
    <sheet name="bidang keahlian dosen" sheetId="1" r:id="rId1"/>
  </sheets>
  <externalReferences>
    <externalReference r:id="rId2"/>
  </externalReferences>
  <definedNames>
    <definedName name="_xlnm._FilterDatabase" localSheetId="0" hidden="1">'bidang keahlian dosen'!$A$5:$AN$438</definedName>
    <definedName name="_xlnm.Print_Titles" localSheetId="0">'bidang keahlian dosen'!$5:$5</definedName>
  </definedNames>
  <calcPr calcId="124519"/>
</workbook>
</file>

<file path=xl/calcChain.xml><?xml version="1.0" encoding="utf-8"?>
<calcChain xmlns="http://schemas.openxmlformats.org/spreadsheetml/2006/main">
  <c r="AA240" i="1"/>
  <c r="Z240"/>
  <c r="Y240"/>
  <c r="AA81"/>
  <c r="Z81"/>
  <c r="Y81"/>
  <c r="AA67"/>
  <c r="Z67"/>
  <c r="Y67"/>
  <c r="AA438" l="1"/>
  <c r="Z438"/>
  <c r="Y438"/>
  <c r="C438"/>
  <c r="AA437"/>
  <c r="Z437"/>
  <c r="Y437"/>
  <c r="C437"/>
  <c r="AA436"/>
  <c r="Z436"/>
  <c r="Y436"/>
  <c r="C436"/>
  <c r="AA435"/>
  <c r="Z435"/>
  <c r="Y435"/>
  <c r="C435"/>
  <c r="AA434"/>
  <c r="Z434"/>
  <c r="Y434"/>
  <c r="C434"/>
  <c r="AA433"/>
  <c r="Z433"/>
  <c r="Y433"/>
  <c r="C433"/>
  <c r="AA432"/>
  <c r="Z432"/>
  <c r="Y432"/>
  <c r="C432"/>
  <c r="AA431"/>
  <c r="Z431"/>
  <c r="Y431"/>
  <c r="C431"/>
  <c r="AA430"/>
  <c r="Z430"/>
  <c r="Y430"/>
  <c r="C430"/>
  <c r="AA429"/>
  <c r="Z429"/>
  <c r="Y429"/>
  <c r="C429"/>
  <c r="AA428"/>
  <c r="Z428"/>
  <c r="Y428"/>
  <c r="C428"/>
  <c r="AA427"/>
  <c r="Z427"/>
  <c r="Y427"/>
  <c r="C427"/>
  <c r="AA426"/>
  <c r="Z426"/>
  <c r="Y426"/>
  <c r="C426"/>
  <c r="AA425"/>
  <c r="Z425"/>
  <c r="Y425"/>
  <c r="C425"/>
  <c r="AA424"/>
  <c r="Z424"/>
  <c r="Y424"/>
  <c r="C424"/>
  <c r="AA423"/>
  <c r="Z423"/>
  <c r="Y423"/>
  <c r="C423"/>
  <c r="AA422"/>
  <c r="Z422"/>
  <c r="Y422"/>
  <c r="C422"/>
  <c r="AA421"/>
  <c r="Z421"/>
  <c r="Y421"/>
  <c r="C421"/>
  <c r="AA420"/>
  <c r="Z420"/>
  <c r="Y420"/>
  <c r="C420"/>
  <c r="AA419"/>
  <c r="Z419"/>
  <c r="Y419"/>
  <c r="C419"/>
  <c r="AA418"/>
  <c r="Z418"/>
  <c r="Y418"/>
  <c r="C418"/>
  <c r="AA417"/>
  <c r="Z417"/>
  <c r="Y417"/>
  <c r="C417"/>
  <c r="AA416"/>
  <c r="Z416"/>
  <c r="Y416"/>
  <c r="C416"/>
  <c r="AA415"/>
  <c r="Z415"/>
  <c r="Y415"/>
  <c r="C415"/>
  <c r="AA414"/>
  <c r="Z414"/>
  <c r="Y414"/>
  <c r="C414"/>
  <c r="AA413"/>
  <c r="Z413"/>
  <c r="Y413"/>
  <c r="C413"/>
  <c r="AA412"/>
  <c r="Z412"/>
  <c r="Y412"/>
  <c r="C412"/>
  <c r="AA411"/>
  <c r="Z411"/>
  <c r="Y411"/>
  <c r="C411"/>
  <c r="AA410"/>
  <c r="Z410"/>
  <c r="Y410"/>
  <c r="C410"/>
  <c r="AA409"/>
  <c r="Z409"/>
  <c r="Y409"/>
  <c r="C409"/>
  <c r="AA408"/>
  <c r="Z408"/>
  <c r="Y408"/>
  <c r="C408"/>
  <c r="AA407"/>
  <c r="Z407"/>
  <c r="Y407"/>
  <c r="C407"/>
  <c r="AA406"/>
  <c r="Z406"/>
  <c r="Y406"/>
  <c r="C406"/>
  <c r="AA405"/>
  <c r="Z405"/>
  <c r="Y405"/>
  <c r="C405"/>
  <c r="AA404"/>
  <c r="Z404"/>
  <c r="Y404"/>
  <c r="C404"/>
  <c r="AA403"/>
  <c r="Z403"/>
  <c r="Y403"/>
  <c r="C403"/>
  <c r="AA402"/>
  <c r="Z402"/>
  <c r="Y402"/>
  <c r="C402"/>
  <c r="AA401"/>
  <c r="Z401"/>
  <c r="Y401"/>
  <c r="C401"/>
  <c r="AA400"/>
  <c r="Z400"/>
  <c r="Y400"/>
  <c r="C400"/>
  <c r="AA399"/>
  <c r="Z399"/>
  <c r="Y399"/>
  <c r="C399"/>
  <c r="AA398"/>
  <c r="Z398"/>
  <c r="Y398"/>
  <c r="C398"/>
  <c r="AA397"/>
  <c r="Z397"/>
  <c r="Y397"/>
  <c r="C397"/>
  <c r="AA396"/>
  <c r="Z396"/>
  <c r="Y396"/>
  <c r="C396"/>
  <c r="AA395"/>
  <c r="Z395"/>
  <c r="Y395"/>
  <c r="C395"/>
  <c r="AA394"/>
  <c r="Z394"/>
  <c r="Y394"/>
  <c r="C394"/>
  <c r="AA393"/>
  <c r="Z393"/>
  <c r="Y393"/>
  <c r="C393"/>
  <c r="AA392"/>
  <c r="Z392"/>
  <c r="Y392"/>
  <c r="C392"/>
  <c r="AA391"/>
  <c r="Z391"/>
  <c r="Y391"/>
  <c r="C391"/>
  <c r="AA390"/>
  <c r="Z390"/>
  <c r="Y390"/>
  <c r="C390"/>
  <c r="AA389"/>
  <c r="Z389"/>
  <c r="Y389"/>
  <c r="C389"/>
  <c r="AA388"/>
  <c r="Z388"/>
  <c r="Y388"/>
  <c r="C388"/>
  <c r="AA387"/>
  <c r="Z387"/>
  <c r="Y387"/>
  <c r="C387"/>
  <c r="AA386"/>
  <c r="Z386"/>
  <c r="Y386"/>
  <c r="C386"/>
  <c r="AA385"/>
  <c r="Z385"/>
  <c r="Y385"/>
  <c r="C385"/>
  <c r="AA384"/>
  <c r="Z384"/>
  <c r="Y384"/>
  <c r="C384"/>
  <c r="AA383"/>
  <c r="Z383"/>
  <c r="Y383"/>
  <c r="C383"/>
  <c r="AA382"/>
  <c r="Z382"/>
  <c r="Y382"/>
  <c r="C382"/>
  <c r="AA381"/>
  <c r="Z381"/>
  <c r="Y381"/>
  <c r="C381"/>
  <c r="AA380"/>
  <c r="Z380"/>
  <c r="Y380"/>
  <c r="C380"/>
  <c r="AA379"/>
  <c r="Z379"/>
  <c r="Y379"/>
  <c r="C379"/>
  <c r="AA378"/>
  <c r="Z378"/>
  <c r="Y378"/>
  <c r="C378"/>
  <c r="AA377"/>
  <c r="Z377"/>
  <c r="Y377"/>
  <c r="C377"/>
  <c r="AA376"/>
  <c r="Z376"/>
  <c r="Y376"/>
  <c r="C376"/>
  <c r="AA375"/>
  <c r="Z375"/>
  <c r="Y375"/>
  <c r="C375"/>
  <c r="AA374"/>
  <c r="Z374"/>
  <c r="Y374"/>
  <c r="C374"/>
  <c r="AA373"/>
  <c r="Z373"/>
  <c r="Y373"/>
  <c r="C373"/>
  <c r="AA372"/>
  <c r="Z372"/>
  <c r="Y372"/>
  <c r="C372"/>
  <c r="AA371"/>
  <c r="Z371"/>
  <c r="Y371"/>
  <c r="C371"/>
  <c r="AA370"/>
  <c r="Z370"/>
  <c r="Y370"/>
  <c r="C370"/>
  <c r="AA369"/>
  <c r="Z369"/>
  <c r="Y369"/>
  <c r="C369"/>
  <c r="AA368"/>
  <c r="Z368"/>
  <c r="Y368"/>
  <c r="C368"/>
  <c r="AA367"/>
  <c r="Z367"/>
  <c r="Y367"/>
  <c r="C367"/>
  <c r="AA366"/>
  <c r="Z366"/>
  <c r="Y366"/>
  <c r="C366"/>
  <c r="AA365"/>
  <c r="Z365"/>
  <c r="Y365"/>
  <c r="C365"/>
  <c r="AA364"/>
  <c r="Z364"/>
  <c r="Y364"/>
  <c r="C364"/>
  <c r="AA363"/>
  <c r="Z363"/>
  <c r="Y363"/>
  <c r="C363"/>
  <c r="AA362"/>
  <c r="Z362"/>
  <c r="Y362"/>
  <c r="C362"/>
  <c r="AA361"/>
  <c r="Z361"/>
  <c r="Y361"/>
  <c r="C361"/>
  <c r="AA360"/>
  <c r="Z360"/>
  <c r="Y360"/>
  <c r="C360"/>
  <c r="AA359"/>
  <c r="Z359"/>
  <c r="Y359"/>
  <c r="C359"/>
  <c r="AA358"/>
  <c r="Z358"/>
  <c r="Y358"/>
  <c r="C358"/>
  <c r="AA357"/>
  <c r="Z357"/>
  <c r="Y357"/>
  <c r="C357"/>
  <c r="AA356"/>
  <c r="Z356"/>
  <c r="Y356"/>
  <c r="C356"/>
  <c r="AA355"/>
  <c r="Z355"/>
  <c r="Y355"/>
  <c r="C355"/>
  <c r="AA354"/>
  <c r="Z354"/>
  <c r="Y354"/>
  <c r="C354"/>
  <c r="AA353"/>
  <c r="Z353"/>
  <c r="Y353"/>
  <c r="C353"/>
  <c r="AA352"/>
  <c r="Z352"/>
  <c r="Y352"/>
  <c r="C352"/>
  <c r="AA351"/>
  <c r="Z351"/>
  <c r="Y351"/>
  <c r="C351"/>
  <c r="AA350"/>
  <c r="Z350"/>
  <c r="Y350"/>
  <c r="C350"/>
  <c r="AA349"/>
  <c r="Z349"/>
  <c r="Y349"/>
  <c r="C349"/>
  <c r="AA348"/>
  <c r="Z348"/>
  <c r="Y348"/>
  <c r="C348"/>
  <c r="AA347"/>
  <c r="Z347"/>
  <c r="Y347"/>
  <c r="C347"/>
  <c r="AA346"/>
  <c r="Z346"/>
  <c r="Y346"/>
  <c r="C346"/>
  <c r="AA345"/>
  <c r="Z345"/>
  <c r="Y345"/>
  <c r="C345"/>
  <c r="AA344"/>
  <c r="Z344"/>
  <c r="Y344"/>
  <c r="C344"/>
  <c r="AA343"/>
  <c r="Z343"/>
  <c r="Y343"/>
  <c r="C343"/>
  <c r="AA342"/>
  <c r="Z342"/>
  <c r="Y342"/>
  <c r="C342"/>
  <c r="AA341"/>
  <c r="Z341"/>
  <c r="Y341"/>
  <c r="C341"/>
  <c r="AA340"/>
  <c r="Z340"/>
  <c r="Y340"/>
  <c r="C340"/>
  <c r="AA339"/>
  <c r="Z339"/>
  <c r="Y339"/>
  <c r="C339"/>
  <c r="AA338"/>
  <c r="Z338"/>
  <c r="Y338"/>
  <c r="C338"/>
  <c r="AA337"/>
  <c r="Z337"/>
  <c r="Y337"/>
  <c r="C337"/>
  <c r="AA336"/>
  <c r="Z336"/>
  <c r="Y336"/>
  <c r="C336"/>
  <c r="AA335"/>
  <c r="Z335"/>
  <c r="Y335"/>
  <c r="C335"/>
  <c r="AA334"/>
  <c r="Z334"/>
  <c r="Y334"/>
  <c r="C334"/>
  <c r="AA333"/>
  <c r="Z333"/>
  <c r="Y333"/>
  <c r="C333"/>
  <c r="AA332"/>
  <c r="Z332"/>
  <c r="Y332"/>
  <c r="C332"/>
  <c r="AA331"/>
  <c r="Z331"/>
  <c r="Y331"/>
  <c r="C331"/>
  <c r="AA330"/>
  <c r="Z330"/>
  <c r="Y330"/>
  <c r="C330"/>
  <c r="AA329"/>
  <c r="Z329"/>
  <c r="Y329"/>
  <c r="C329"/>
  <c r="AA328"/>
  <c r="Z328"/>
  <c r="Y328"/>
  <c r="C328"/>
  <c r="AA327"/>
  <c r="Z327"/>
  <c r="Y327"/>
  <c r="C327"/>
  <c r="AA326"/>
  <c r="Z326"/>
  <c r="Y326"/>
  <c r="C326"/>
  <c r="AA325"/>
  <c r="Z325"/>
  <c r="Y325"/>
  <c r="C325"/>
  <c r="AA324"/>
  <c r="Z324"/>
  <c r="Y324"/>
  <c r="C324"/>
  <c r="AA323"/>
  <c r="Z323"/>
  <c r="Y323"/>
  <c r="C323"/>
  <c r="AA322"/>
  <c r="Z322"/>
  <c r="Y322"/>
  <c r="C322"/>
  <c r="AA321"/>
  <c r="Z321"/>
  <c r="Y321"/>
  <c r="C321"/>
  <c r="AA320"/>
  <c r="Z320"/>
  <c r="Y320"/>
  <c r="C320"/>
  <c r="AA319"/>
  <c r="Z319"/>
  <c r="Y319"/>
  <c r="C319"/>
  <c r="AA318"/>
  <c r="Z318"/>
  <c r="Y318"/>
  <c r="C318"/>
  <c r="AA317"/>
  <c r="Z317"/>
  <c r="Y317"/>
  <c r="C317"/>
  <c r="AA316"/>
  <c r="Z316"/>
  <c r="Y316"/>
  <c r="C316"/>
  <c r="AA315"/>
  <c r="Z315"/>
  <c r="Y315"/>
  <c r="C315"/>
  <c r="AA314"/>
  <c r="Z314"/>
  <c r="Y314"/>
  <c r="C314"/>
  <c r="AA313"/>
  <c r="Z313"/>
  <c r="Y313"/>
  <c r="C313"/>
  <c r="AA312"/>
  <c r="Z312"/>
  <c r="Y312"/>
  <c r="C312"/>
  <c r="AA311"/>
  <c r="Z311"/>
  <c r="Y311"/>
  <c r="C311"/>
  <c r="AA310"/>
  <c r="Z310"/>
  <c r="Y310"/>
  <c r="C310"/>
  <c r="AA309"/>
  <c r="Z309"/>
  <c r="Y309"/>
  <c r="C309"/>
  <c r="AA308"/>
  <c r="Z308"/>
  <c r="Y308"/>
  <c r="C308"/>
  <c r="AA307"/>
  <c r="Z307"/>
  <c r="Y307"/>
  <c r="C307"/>
  <c r="AA306"/>
  <c r="Z306"/>
  <c r="Y306"/>
  <c r="C306"/>
  <c r="AA305"/>
  <c r="Z305"/>
  <c r="Y305"/>
  <c r="C305"/>
  <c r="AA304"/>
  <c r="Z304"/>
  <c r="Y304"/>
  <c r="C304"/>
  <c r="AA303"/>
  <c r="Z303"/>
  <c r="Y303"/>
  <c r="C303"/>
  <c r="AA302"/>
  <c r="Z302"/>
  <c r="Y302"/>
  <c r="C302"/>
  <c r="AA301"/>
  <c r="Z301"/>
  <c r="Y301"/>
  <c r="C301"/>
  <c r="AA300"/>
  <c r="Z300"/>
  <c r="Y300"/>
  <c r="C300"/>
  <c r="AA299"/>
  <c r="Z299"/>
  <c r="Y299"/>
  <c r="C299"/>
  <c r="AA298"/>
  <c r="Z298"/>
  <c r="Y298"/>
  <c r="C298"/>
  <c r="AA297"/>
  <c r="Z297"/>
  <c r="Y297"/>
  <c r="C297"/>
  <c r="AA296"/>
  <c r="Z296"/>
  <c r="Y296"/>
  <c r="C296"/>
  <c r="AA295"/>
  <c r="Z295"/>
  <c r="Y295"/>
  <c r="C295"/>
  <c r="AA294"/>
  <c r="Z294"/>
  <c r="Y294"/>
  <c r="C294"/>
  <c r="AA293"/>
  <c r="Z293"/>
  <c r="Y293"/>
  <c r="C293"/>
  <c r="AA292"/>
  <c r="Z292"/>
  <c r="Y292"/>
  <c r="C292"/>
  <c r="AA291"/>
  <c r="Z291"/>
  <c r="Y291"/>
  <c r="C291"/>
  <c r="AA290"/>
  <c r="Z290"/>
  <c r="Y290"/>
  <c r="C290"/>
  <c r="AA289"/>
  <c r="Z289"/>
  <c r="Y289"/>
  <c r="C289"/>
  <c r="AA288"/>
  <c r="Z288"/>
  <c r="Y288"/>
  <c r="C288"/>
  <c r="AA287"/>
  <c r="Z287"/>
  <c r="Y287"/>
  <c r="C287"/>
  <c r="AA286"/>
  <c r="Z286"/>
  <c r="Y286"/>
  <c r="C286"/>
  <c r="AA285"/>
  <c r="Z285"/>
  <c r="Y285"/>
  <c r="C285"/>
  <c r="AA284"/>
  <c r="Z284"/>
  <c r="Y284"/>
  <c r="C284"/>
  <c r="AA283"/>
  <c r="Z283"/>
  <c r="Y283"/>
  <c r="C283"/>
  <c r="AA282"/>
  <c r="Z282"/>
  <c r="Y282"/>
  <c r="C282"/>
  <c r="AA281"/>
  <c r="Z281"/>
  <c r="Y281"/>
  <c r="C281"/>
  <c r="AA280"/>
  <c r="Z280"/>
  <c r="Y280"/>
  <c r="C280"/>
  <c r="AA279"/>
  <c r="Z279"/>
  <c r="Y279"/>
  <c r="C279"/>
  <c r="AA278"/>
  <c r="Z278"/>
  <c r="Y278"/>
  <c r="C278"/>
  <c r="AA277"/>
  <c r="Z277"/>
  <c r="Y277"/>
  <c r="C277"/>
  <c r="AA276"/>
  <c r="Z276"/>
  <c r="Y276"/>
  <c r="C276"/>
  <c r="AA275"/>
  <c r="Z275"/>
  <c r="Y275"/>
  <c r="C275"/>
  <c r="AA274"/>
  <c r="Z274"/>
  <c r="Y274"/>
  <c r="C274"/>
  <c r="AA273"/>
  <c r="Z273"/>
  <c r="Y273"/>
  <c r="C273"/>
  <c r="AA272"/>
  <c r="Z272"/>
  <c r="Y272"/>
  <c r="C272"/>
  <c r="AA271"/>
  <c r="Z271"/>
  <c r="Y271"/>
  <c r="C271"/>
  <c r="AA270"/>
  <c r="Z270"/>
  <c r="Y270"/>
  <c r="C270"/>
  <c r="AA269"/>
  <c r="Z269"/>
  <c r="Y269"/>
  <c r="C269"/>
  <c r="AA268"/>
  <c r="Z268"/>
  <c r="Y268"/>
  <c r="C268"/>
  <c r="AA267"/>
  <c r="Z267"/>
  <c r="Y267"/>
  <c r="C267"/>
  <c r="AA266"/>
  <c r="Z266"/>
  <c r="Y266"/>
  <c r="C266"/>
  <c r="AA265"/>
  <c r="Z265"/>
  <c r="Y265"/>
  <c r="C265"/>
  <c r="AA264"/>
  <c r="Z264"/>
  <c r="Y264"/>
  <c r="C264"/>
  <c r="AA263"/>
  <c r="Z263"/>
  <c r="Y263"/>
  <c r="C263"/>
  <c r="AA262"/>
  <c r="Z262"/>
  <c r="Y262"/>
  <c r="C262"/>
  <c r="AA261"/>
  <c r="Z261"/>
  <c r="Y261"/>
  <c r="C261"/>
  <c r="AA260"/>
  <c r="Z260"/>
  <c r="Y260"/>
  <c r="C260"/>
  <c r="AA259"/>
  <c r="Z259"/>
  <c r="Y259"/>
  <c r="C259"/>
  <c r="AA258"/>
  <c r="Z258"/>
  <c r="Y258"/>
  <c r="C258"/>
  <c r="AA257"/>
  <c r="Z257"/>
  <c r="Y257"/>
  <c r="C257"/>
  <c r="AA256"/>
  <c r="Z256"/>
  <c r="Y256"/>
  <c r="C256"/>
  <c r="AA255"/>
  <c r="Z255"/>
  <c r="Y255"/>
  <c r="C255"/>
  <c r="AA254"/>
  <c r="Z254"/>
  <c r="Y254"/>
  <c r="C254"/>
  <c r="AA253"/>
  <c r="Z253"/>
  <c r="Y253"/>
  <c r="C253"/>
  <c r="AA252"/>
  <c r="Z252"/>
  <c r="Y252"/>
  <c r="C252"/>
  <c r="AA251"/>
  <c r="Z251"/>
  <c r="Y251"/>
  <c r="C251"/>
  <c r="AA250"/>
  <c r="Z250"/>
  <c r="Y250"/>
  <c r="C250"/>
  <c r="AA249"/>
  <c r="Z249"/>
  <c r="Y249"/>
  <c r="C249"/>
  <c r="AA248"/>
  <c r="Z248"/>
  <c r="Y248"/>
  <c r="V248"/>
  <c r="C248"/>
  <c r="AA247"/>
  <c r="Z247"/>
  <c r="Y247"/>
  <c r="C247"/>
  <c r="AA246"/>
  <c r="Z246"/>
  <c r="Y246"/>
  <c r="C246"/>
  <c r="AA245"/>
  <c r="Z245"/>
  <c r="Y245"/>
  <c r="C245"/>
  <c r="AA244"/>
  <c r="Z244"/>
  <c r="Y244"/>
  <c r="C244"/>
  <c r="AA243"/>
  <c r="Z243"/>
  <c r="Y243"/>
  <c r="C243"/>
  <c r="AA242"/>
  <c r="Z242"/>
  <c r="Y242"/>
  <c r="C242"/>
  <c r="AA241"/>
  <c r="Z241"/>
  <c r="Y241"/>
  <c r="C241"/>
  <c r="AA239"/>
  <c r="Z239"/>
  <c r="Y239"/>
  <c r="C239"/>
  <c r="AA238"/>
  <c r="Z238"/>
  <c r="Y238"/>
  <c r="C238"/>
  <c r="AA237"/>
  <c r="Z237"/>
  <c r="Y237"/>
  <c r="C237"/>
  <c r="AA236"/>
  <c r="Z236"/>
  <c r="Y236"/>
  <c r="C236"/>
  <c r="AA235"/>
  <c r="Z235"/>
  <c r="Y235"/>
  <c r="C235"/>
  <c r="AA234"/>
  <c r="Z234"/>
  <c r="Y234"/>
  <c r="C234"/>
  <c r="AA233"/>
  <c r="Z233"/>
  <c r="Y233"/>
  <c r="C233"/>
  <c r="AA232"/>
  <c r="Z232"/>
  <c r="Y232"/>
  <c r="C232"/>
  <c r="AA231"/>
  <c r="Z231"/>
  <c r="Y231"/>
  <c r="C231"/>
  <c r="AA230"/>
  <c r="Z230"/>
  <c r="Y230"/>
  <c r="C230"/>
  <c r="AA229"/>
  <c r="Z229"/>
  <c r="Y229"/>
  <c r="C229"/>
  <c r="AA228"/>
  <c r="Z228"/>
  <c r="Y228"/>
  <c r="C228"/>
  <c r="AA227"/>
  <c r="Z227"/>
  <c r="Y227"/>
  <c r="C227"/>
  <c r="AA226"/>
  <c r="Z226"/>
  <c r="Y226"/>
  <c r="C226"/>
  <c r="AA225"/>
  <c r="Z225"/>
  <c r="Y225"/>
  <c r="C225"/>
  <c r="AA224"/>
  <c r="Z224"/>
  <c r="Y224"/>
  <c r="C224"/>
  <c r="AA223"/>
  <c r="Z223"/>
  <c r="Y223"/>
  <c r="C223"/>
  <c r="AA222"/>
  <c r="Z222"/>
  <c r="Y222"/>
  <c r="C222"/>
  <c r="AA221"/>
  <c r="Z221"/>
  <c r="Y221"/>
  <c r="C221"/>
  <c r="AA220"/>
  <c r="Z220"/>
  <c r="Y220"/>
  <c r="C220"/>
  <c r="AA219"/>
  <c r="Z219"/>
  <c r="Y219"/>
  <c r="C219"/>
  <c r="AA218"/>
  <c r="Z218"/>
  <c r="Y218"/>
  <c r="C218"/>
  <c r="AA217"/>
  <c r="Z217"/>
  <c r="Y217"/>
  <c r="C217"/>
  <c r="AA216"/>
  <c r="Z216"/>
  <c r="Y216"/>
  <c r="C216"/>
  <c r="AA215"/>
  <c r="Z215"/>
  <c r="Y215"/>
  <c r="C215"/>
  <c r="AA214"/>
  <c r="Z214"/>
  <c r="Y214"/>
  <c r="C214"/>
  <c r="AA213"/>
  <c r="Z213"/>
  <c r="Y213"/>
  <c r="C213"/>
  <c r="AA212"/>
  <c r="Z212"/>
  <c r="Y212"/>
  <c r="C212"/>
  <c r="AA211"/>
  <c r="Z211"/>
  <c r="Y211"/>
  <c r="C211"/>
  <c r="AA210"/>
  <c r="Z210"/>
  <c r="Y210"/>
  <c r="C210"/>
  <c r="AA209"/>
  <c r="Z209"/>
  <c r="Y209"/>
  <c r="C209"/>
  <c r="AA208"/>
  <c r="Z208"/>
  <c r="Y208"/>
  <c r="C208"/>
  <c r="AA207"/>
  <c r="Z207"/>
  <c r="Y207"/>
  <c r="C207"/>
  <c r="AA206"/>
  <c r="Z206"/>
  <c r="Y206"/>
  <c r="C206"/>
  <c r="AA205"/>
  <c r="Z205"/>
  <c r="Y205"/>
  <c r="C205"/>
  <c r="AA204"/>
  <c r="Z204"/>
  <c r="Y204"/>
  <c r="C204"/>
  <c r="AA203"/>
  <c r="Z203"/>
  <c r="Y203"/>
  <c r="C203"/>
  <c r="AA202"/>
  <c r="Z202"/>
  <c r="Y202"/>
  <c r="C202"/>
  <c r="AA201"/>
  <c r="Z201"/>
  <c r="Y201"/>
  <c r="C201"/>
  <c r="AA200"/>
  <c r="Z200"/>
  <c r="Y200"/>
  <c r="C200"/>
  <c r="AA199"/>
  <c r="Z199"/>
  <c r="Y199"/>
  <c r="C199"/>
  <c r="AA198"/>
  <c r="Z198"/>
  <c r="Y198"/>
  <c r="C198"/>
  <c r="AA197"/>
  <c r="Z197"/>
  <c r="Y197"/>
  <c r="C197"/>
  <c r="AA196"/>
  <c r="Z196"/>
  <c r="Y196"/>
  <c r="C196"/>
  <c r="AA195"/>
  <c r="Z195"/>
  <c r="Y195"/>
  <c r="C195"/>
  <c r="AA194"/>
  <c r="Z194"/>
  <c r="Y194"/>
  <c r="C194"/>
  <c r="AA193"/>
  <c r="Z193"/>
  <c r="Y193"/>
  <c r="C193"/>
  <c r="AA192"/>
  <c r="Z192"/>
  <c r="Y192"/>
  <c r="V192"/>
  <c r="C192"/>
  <c r="AA191"/>
  <c r="Z191"/>
  <c r="Y191"/>
  <c r="C191"/>
  <c r="AA190"/>
  <c r="Z190"/>
  <c r="Y190"/>
  <c r="C190"/>
  <c r="AA189"/>
  <c r="Z189"/>
  <c r="Y189"/>
  <c r="C189"/>
  <c r="AA188"/>
  <c r="Z188"/>
  <c r="Y188"/>
  <c r="V188"/>
  <c r="C188"/>
  <c r="AA187"/>
  <c r="Z187"/>
  <c r="Y187"/>
  <c r="C187"/>
  <c r="AA186"/>
  <c r="Z186"/>
  <c r="Y186"/>
  <c r="C186"/>
  <c r="AA185"/>
  <c r="Z185"/>
  <c r="Y185"/>
  <c r="C185"/>
  <c r="AA184"/>
  <c r="Z184"/>
  <c r="Y184"/>
  <c r="C184"/>
  <c r="AA183"/>
  <c r="Z183"/>
  <c r="Y183"/>
  <c r="C183"/>
  <c r="AA182"/>
  <c r="Z182"/>
  <c r="Y182"/>
  <c r="C182"/>
  <c r="AA181"/>
  <c r="Z181"/>
  <c r="Y181"/>
  <c r="C181"/>
  <c r="AA180"/>
  <c r="Z180"/>
  <c r="Y180"/>
  <c r="C180"/>
  <c r="AA179"/>
  <c r="Z179"/>
  <c r="Y179"/>
  <c r="C179"/>
  <c r="AA178"/>
  <c r="Z178"/>
  <c r="Y178"/>
  <c r="C178"/>
  <c r="AA177"/>
  <c r="Z177"/>
  <c r="Y177"/>
  <c r="C177"/>
  <c r="AA176"/>
  <c r="Z176"/>
  <c r="Y176"/>
  <c r="C176"/>
  <c r="AA175"/>
  <c r="Z175"/>
  <c r="Y175"/>
  <c r="C175"/>
  <c r="AA174"/>
  <c r="Z174"/>
  <c r="Y174"/>
  <c r="C174"/>
  <c r="AA173"/>
  <c r="Z173"/>
  <c r="Y173"/>
  <c r="C173"/>
  <c r="AA172"/>
  <c r="Z172"/>
  <c r="Y172"/>
  <c r="C172"/>
  <c r="AA171"/>
  <c r="Z171"/>
  <c r="Y171"/>
  <c r="C171"/>
  <c r="AA170"/>
  <c r="Z170"/>
  <c r="Y170"/>
  <c r="C170"/>
  <c r="AA169"/>
  <c r="Z169"/>
  <c r="Y169"/>
  <c r="C169"/>
  <c r="AA168"/>
  <c r="Z168"/>
  <c r="Y168"/>
  <c r="C168"/>
  <c r="AA167"/>
  <c r="Z167"/>
  <c r="Y167"/>
  <c r="C167"/>
  <c r="AA166"/>
  <c r="Z166"/>
  <c r="Y166"/>
  <c r="C166"/>
  <c r="AA165"/>
  <c r="Z165"/>
  <c r="Y165"/>
  <c r="C165"/>
  <c r="AA164"/>
  <c r="Z164"/>
  <c r="Y164"/>
  <c r="C164"/>
  <c r="AA163"/>
  <c r="Z163"/>
  <c r="Y163"/>
  <c r="C163"/>
  <c r="AA162"/>
  <c r="Z162"/>
  <c r="Y162"/>
  <c r="C162"/>
  <c r="AA161"/>
  <c r="Z161"/>
  <c r="Y161"/>
  <c r="C161"/>
  <c r="AA160"/>
  <c r="Z160"/>
  <c r="Y160"/>
  <c r="C160"/>
  <c r="AA159"/>
  <c r="Z159"/>
  <c r="Y159"/>
  <c r="C159"/>
  <c r="AA158"/>
  <c r="Z158"/>
  <c r="Y158"/>
  <c r="C158"/>
  <c r="AA157"/>
  <c r="Z157"/>
  <c r="Y157"/>
  <c r="C157"/>
  <c r="AA156"/>
  <c r="Z156"/>
  <c r="Y156"/>
  <c r="C156"/>
  <c r="AA155"/>
  <c r="Z155"/>
  <c r="Y155"/>
  <c r="C155"/>
  <c r="AA154"/>
  <c r="Z154"/>
  <c r="Y154"/>
  <c r="C154"/>
  <c r="AA153"/>
  <c r="Z153"/>
  <c r="Y153"/>
  <c r="C153"/>
  <c r="AA152"/>
  <c r="Z152"/>
  <c r="Y152"/>
  <c r="C152"/>
  <c r="AA151"/>
  <c r="Z151"/>
  <c r="Y151"/>
  <c r="C151"/>
  <c r="AA150"/>
  <c r="Z150"/>
  <c r="Y150"/>
  <c r="C150"/>
  <c r="AA149"/>
  <c r="Z149"/>
  <c r="Y149"/>
  <c r="C149"/>
  <c r="AA148"/>
  <c r="Z148"/>
  <c r="Y148"/>
  <c r="C148"/>
  <c r="AA147"/>
  <c r="Z147"/>
  <c r="Y147"/>
  <c r="C147"/>
  <c r="AA146"/>
  <c r="Z146"/>
  <c r="Y146"/>
  <c r="C146"/>
  <c r="AA145"/>
  <c r="Z145"/>
  <c r="Y145"/>
  <c r="C145"/>
  <c r="AA144"/>
  <c r="Z144"/>
  <c r="Y144"/>
  <c r="C144"/>
  <c r="AA143"/>
  <c r="Z143"/>
  <c r="Y143"/>
  <c r="C143"/>
  <c r="AA142"/>
  <c r="Z142"/>
  <c r="Y142"/>
  <c r="C142"/>
  <c r="AA141"/>
  <c r="Z141"/>
  <c r="Y141"/>
  <c r="C141"/>
  <c r="AA140"/>
  <c r="Z140"/>
  <c r="Y140"/>
  <c r="C140"/>
  <c r="AA139"/>
  <c r="Z139"/>
  <c r="Y139"/>
  <c r="C139"/>
  <c r="AA138"/>
  <c r="Z138"/>
  <c r="Y138"/>
  <c r="C138"/>
  <c r="AA137"/>
  <c r="Z137"/>
  <c r="Y137"/>
  <c r="C137"/>
  <c r="AA136"/>
  <c r="Z136"/>
  <c r="Y136"/>
  <c r="C136"/>
  <c r="AA135"/>
  <c r="Z135"/>
  <c r="Y135"/>
  <c r="C135"/>
  <c r="AA134"/>
  <c r="Z134"/>
  <c r="Y134"/>
  <c r="C134"/>
  <c r="AA133"/>
  <c r="Z133"/>
  <c r="Y133"/>
  <c r="C133"/>
  <c r="AA132"/>
  <c r="Z132"/>
  <c r="Y132"/>
  <c r="C132"/>
  <c r="AA131"/>
  <c r="Z131"/>
  <c r="Y131"/>
  <c r="C131"/>
  <c r="AA130"/>
  <c r="Z130"/>
  <c r="Y130"/>
  <c r="C130"/>
  <c r="AA129"/>
  <c r="Z129"/>
  <c r="Y129"/>
  <c r="C129"/>
  <c r="AA128"/>
  <c r="Z128"/>
  <c r="Y128"/>
  <c r="C128"/>
  <c r="AA127"/>
  <c r="Z127"/>
  <c r="Y127"/>
  <c r="C127"/>
  <c r="AA126"/>
  <c r="Z126"/>
  <c r="Y126"/>
  <c r="C126"/>
  <c r="AA125"/>
  <c r="Z125"/>
  <c r="Y125"/>
  <c r="C125"/>
  <c r="AA124"/>
  <c r="Z124"/>
  <c r="Y124"/>
  <c r="C124"/>
  <c r="AA123"/>
  <c r="Z123"/>
  <c r="Y123"/>
  <c r="C123"/>
  <c r="AA122"/>
  <c r="Z122"/>
  <c r="Y122"/>
  <c r="C122"/>
  <c r="AA121"/>
  <c r="Z121"/>
  <c r="Y121"/>
  <c r="C121"/>
  <c r="AA120"/>
  <c r="Z120"/>
  <c r="Y120"/>
  <c r="C120"/>
  <c r="AA119"/>
  <c r="Z119"/>
  <c r="Y119"/>
  <c r="C119"/>
  <c r="AA118"/>
  <c r="Z118"/>
  <c r="Y118"/>
  <c r="C118"/>
  <c r="AA117"/>
  <c r="Z117"/>
  <c r="Y117"/>
  <c r="C117"/>
  <c r="AA116"/>
  <c r="Z116"/>
  <c r="Y116"/>
  <c r="C116"/>
  <c r="AA115"/>
  <c r="Z115"/>
  <c r="Y115"/>
  <c r="C115"/>
  <c r="AA114"/>
  <c r="Z114"/>
  <c r="Y114"/>
  <c r="C114"/>
  <c r="AA113"/>
  <c r="Z113"/>
  <c r="Y113"/>
  <c r="C113"/>
  <c r="AA112"/>
  <c r="Z112"/>
  <c r="Y112"/>
  <c r="C112"/>
  <c r="AA111"/>
  <c r="Z111"/>
  <c r="Y111"/>
  <c r="V111"/>
  <c r="C111"/>
  <c r="AA110"/>
  <c r="Z110"/>
  <c r="Y110"/>
  <c r="C110"/>
  <c r="AA109"/>
  <c r="Z109"/>
  <c r="Y109"/>
  <c r="C109"/>
  <c r="AA108"/>
  <c r="Z108"/>
  <c r="Y108"/>
  <c r="C108"/>
  <c r="AA107"/>
  <c r="Z107"/>
  <c r="Y107"/>
  <c r="C107"/>
  <c r="AA106"/>
  <c r="Z106"/>
  <c r="Y106"/>
  <c r="C106"/>
  <c r="AA105"/>
  <c r="Z105"/>
  <c r="Y105"/>
  <c r="C105"/>
  <c r="AA104"/>
  <c r="Z104"/>
  <c r="Y104"/>
  <c r="C104"/>
  <c r="AA103"/>
  <c r="Z103"/>
  <c r="Y103"/>
  <c r="C103"/>
  <c r="AA102"/>
  <c r="Z102"/>
  <c r="Y102"/>
  <c r="C102"/>
  <c r="AA101"/>
  <c r="Z101"/>
  <c r="Y101"/>
  <c r="C101"/>
  <c r="AA100"/>
  <c r="Z100"/>
  <c r="Y100"/>
  <c r="C100"/>
  <c r="AA99"/>
  <c r="Z99"/>
  <c r="Y99"/>
  <c r="C99"/>
  <c r="AA98"/>
  <c r="Z98"/>
  <c r="Y98"/>
  <c r="C98"/>
  <c r="AA97"/>
  <c r="Z97"/>
  <c r="Y97"/>
  <c r="C97"/>
  <c r="AA96"/>
  <c r="Z96"/>
  <c r="Y96"/>
  <c r="C96"/>
  <c r="AA95"/>
  <c r="Z95"/>
  <c r="Y95"/>
  <c r="C95"/>
  <c r="AA94"/>
  <c r="Z94"/>
  <c r="Y94"/>
  <c r="C94"/>
  <c r="AA93"/>
  <c r="Z93"/>
  <c r="Y93"/>
  <c r="C93"/>
  <c r="AA92"/>
  <c r="Z92"/>
  <c r="Y92"/>
  <c r="C92"/>
  <c r="AA91"/>
  <c r="Z91"/>
  <c r="Y91"/>
  <c r="C91"/>
  <c r="AA90"/>
  <c r="Z90"/>
  <c r="Y90"/>
  <c r="C90"/>
  <c r="AA89"/>
  <c r="Z89"/>
  <c r="Y89"/>
  <c r="C89"/>
  <c r="AA88"/>
  <c r="Z88"/>
  <c r="Y88"/>
  <c r="C88"/>
  <c r="AA87"/>
  <c r="Z87"/>
  <c r="Y87"/>
  <c r="C87"/>
  <c r="AA86"/>
  <c r="Z86"/>
  <c r="Y86"/>
  <c r="C86"/>
  <c r="AA85"/>
  <c r="Z85"/>
  <c r="Y85"/>
  <c r="C85"/>
  <c r="AA84"/>
  <c r="Z84"/>
  <c r="Y84"/>
  <c r="C84"/>
  <c r="AA83"/>
  <c r="Z83"/>
  <c r="Y83"/>
  <c r="C83"/>
  <c r="AA82"/>
  <c r="Z82"/>
  <c r="Y82"/>
  <c r="C82"/>
  <c r="AA80"/>
  <c r="Z80"/>
  <c r="Y80"/>
  <c r="C80"/>
  <c r="AA79"/>
  <c r="Z79"/>
  <c r="Y79"/>
  <c r="C79"/>
  <c r="AA78"/>
  <c r="Z78"/>
  <c r="Y78"/>
  <c r="C78"/>
  <c r="AA77"/>
  <c r="Z77"/>
  <c r="Y77"/>
  <c r="C77"/>
  <c r="AA76"/>
  <c r="Z76"/>
  <c r="Y76"/>
  <c r="C76"/>
  <c r="AA75"/>
  <c r="Z75"/>
  <c r="Y75"/>
  <c r="C75"/>
  <c r="AA74"/>
  <c r="Z74"/>
  <c r="Y74"/>
  <c r="C74"/>
  <c r="AA73"/>
  <c r="Z73"/>
  <c r="Y73"/>
  <c r="C73"/>
  <c r="AA72"/>
  <c r="Z72"/>
  <c r="Y72"/>
  <c r="C72"/>
  <c r="AA71"/>
  <c r="Z71"/>
  <c r="Y71"/>
  <c r="C71"/>
  <c r="AA70"/>
  <c r="Z70"/>
  <c r="Y70"/>
  <c r="C70"/>
  <c r="AA69"/>
  <c r="Z69"/>
  <c r="Y69"/>
  <c r="C69"/>
  <c r="AA68"/>
  <c r="Z68"/>
  <c r="Y68"/>
  <c r="C68"/>
  <c r="AA66"/>
  <c r="Z66"/>
  <c r="Y66"/>
  <c r="C66"/>
  <c r="AA65"/>
  <c r="Z65"/>
  <c r="Y65"/>
  <c r="C65"/>
  <c r="AA64"/>
  <c r="Z64"/>
  <c r="Y64"/>
  <c r="C64"/>
  <c r="AA63"/>
  <c r="Z63"/>
  <c r="Y63"/>
  <c r="C63"/>
  <c r="AA62"/>
  <c r="Z62"/>
  <c r="Y62"/>
  <c r="C62"/>
  <c r="AA61"/>
  <c r="Z61"/>
  <c r="Y61"/>
  <c r="C61"/>
  <c r="AA60"/>
  <c r="Z60"/>
  <c r="Y60"/>
  <c r="C60"/>
  <c r="AA59"/>
  <c r="Z59"/>
  <c r="Y59"/>
  <c r="C59"/>
  <c r="AA58"/>
  <c r="Z58"/>
  <c r="Y58"/>
  <c r="C58"/>
  <c r="AA57"/>
  <c r="Z57"/>
  <c r="Y57"/>
  <c r="C57"/>
  <c r="AA56"/>
  <c r="Z56"/>
  <c r="Y56"/>
  <c r="C56"/>
  <c r="AA55"/>
  <c r="Z55"/>
  <c r="Y55"/>
  <c r="C55"/>
  <c r="AA54"/>
  <c r="Z54"/>
  <c r="Y54"/>
  <c r="C54"/>
  <c r="AA53"/>
  <c r="Z53"/>
  <c r="Y53"/>
  <c r="C53"/>
  <c r="AA52"/>
  <c r="Z52"/>
  <c r="Y52"/>
  <c r="C52"/>
  <c r="AA51"/>
  <c r="Z51"/>
  <c r="Y51"/>
  <c r="C51"/>
  <c r="AA50"/>
  <c r="Z50"/>
  <c r="Y50"/>
  <c r="C50"/>
  <c r="AA49"/>
  <c r="Z49"/>
  <c r="Y49"/>
  <c r="C49"/>
  <c r="AA48"/>
  <c r="Z48"/>
  <c r="Y48"/>
  <c r="C48"/>
  <c r="AA47"/>
  <c r="Z47"/>
  <c r="Y47"/>
  <c r="C47"/>
  <c r="AA46"/>
  <c r="Z46"/>
  <c r="Y46"/>
  <c r="C46"/>
  <c r="AA45"/>
  <c r="Z45"/>
  <c r="Y45"/>
  <c r="V45"/>
  <c r="C45"/>
  <c r="AA44"/>
  <c r="Z44"/>
  <c r="Y44"/>
  <c r="C44"/>
  <c r="AA43"/>
  <c r="Z43"/>
  <c r="Y43"/>
  <c r="C43"/>
  <c r="AA42"/>
  <c r="Z42"/>
  <c r="Y42"/>
  <c r="V42"/>
  <c r="C42"/>
  <c r="AA41"/>
  <c r="Z41"/>
  <c r="Y41"/>
  <c r="C41"/>
  <c r="AA40"/>
  <c r="Z40"/>
  <c r="Y40"/>
  <c r="C40"/>
  <c r="AA39"/>
  <c r="Z39"/>
  <c r="Y39"/>
  <c r="C39"/>
  <c r="AA38"/>
  <c r="Z38"/>
  <c r="Y38"/>
  <c r="C38"/>
  <c r="AA37"/>
  <c r="Z37"/>
  <c r="Y37"/>
  <c r="C37"/>
  <c r="AA36"/>
  <c r="Z36"/>
  <c r="Y36"/>
  <c r="C36"/>
  <c r="AA35"/>
  <c r="Z35"/>
  <c r="Y35"/>
  <c r="C35"/>
  <c r="AA34"/>
  <c r="Z34"/>
  <c r="Y34"/>
  <c r="V34"/>
  <c r="C34"/>
  <c r="AA33"/>
  <c r="Z33"/>
  <c r="Y33"/>
  <c r="C33"/>
  <c r="AA32"/>
  <c r="Z32"/>
  <c r="Y32"/>
  <c r="V32"/>
  <c r="C32"/>
  <c r="AA31"/>
  <c r="Z31"/>
  <c r="Y31"/>
  <c r="C31"/>
  <c r="AA30"/>
  <c r="Z30"/>
  <c r="Y30"/>
  <c r="C30"/>
  <c r="AA29"/>
  <c r="Z29"/>
  <c r="Y29"/>
  <c r="C29"/>
  <c r="AA28"/>
  <c r="Z28"/>
  <c r="Y28"/>
  <c r="C28"/>
  <c r="AA27"/>
  <c r="Z27"/>
  <c r="Y27"/>
  <c r="C27"/>
  <c r="AA26"/>
  <c r="Z26"/>
  <c r="Y26"/>
  <c r="V26"/>
  <c r="C26"/>
  <c r="AA25"/>
  <c r="Z25"/>
  <c r="Y25"/>
  <c r="V25"/>
  <c r="C25"/>
  <c r="AA24"/>
  <c r="Z24"/>
  <c r="Y24"/>
  <c r="V24"/>
  <c r="C24"/>
  <c r="AA23"/>
  <c r="Z23"/>
  <c r="Y23"/>
  <c r="V23"/>
  <c r="C23"/>
  <c r="AA22"/>
  <c r="Z22"/>
  <c r="Y22"/>
  <c r="C22"/>
  <c r="AA21"/>
  <c r="Z21"/>
  <c r="Y21"/>
  <c r="C21"/>
  <c r="AA20"/>
  <c r="Z20"/>
  <c r="Y20"/>
  <c r="C20"/>
  <c r="AA19"/>
  <c r="Z19"/>
  <c r="Y19"/>
  <c r="V19"/>
  <c r="C19"/>
  <c r="AA18"/>
  <c r="Z18"/>
  <c r="Y18"/>
  <c r="C18"/>
  <c r="AA17"/>
  <c r="Z17"/>
  <c r="Y17"/>
  <c r="V17"/>
  <c r="C17"/>
  <c r="AA16"/>
  <c r="Z16"/>
  <c r="Y16"/>
  <c r="V16"/>
  <c r="C16"/>
  <c r="AA15"/>
  <c r="Z15"/>
  <c r="Y15"/>
  <c r="C15"/>
  <c r="AA14"/>
  <c r="Z14"/>
  <c r="Y14"/>
  <c r="C14"/>
  <c r="AA13"/>
  <c r="Z13"/>
  <c r="Y13"/>
  <c r="V13"/>
  <c r="C13"/>
  <c r="AA12"/>
  <c r="Z12"/>
  <c r="Y12"/>
  <c r="C12"/>
  <c r="AA11"/>
  <c r="Z11"/>
  <c r="Y11"/>
  <c r="V11"/>
  <c r="C11"/>
  <c r="AA10"/>
  <c r="Z10"/>
  <c r="Y10"/>
  <c r="C10"/>
  <c r="AA9"/>
  <c r="Z9"/>
  <c r="Y9"/>
  <c r="V9"/>
  <c r="C9"/>
  <c r="AA8"/>
  <c r="Z8"/>
  <c r="Y8"/>
  <c r="C8"/>
  <c r="AA7"/>
  <c r="Z7"/>
  <c r="Y7"/>
  <c r="C7"/>
  <c r="AA6"/>
  <c r="Z6"/>
  <c r="Y6"/>
  <c r="C6"/>
</calcChain>
</file>

<file path=xl/comments1.xml><?xml version="1.0" encoding="utf-8"?>
<comments xmlns="http://schemas.openxmlformats.org/spreadsheetml/2006/main">
  <authors>
    <author>Kepegawaian</author>
  </authors>
  <commentList>
    <comment ref="E107" authorId="0">
      <text>
        <r>
          <rPr>
            <b/>
            <sz val="8"/>
            <color indexed="81"/>
            <rFont val="Tahoma"/>
            <family val="2"/>
          </rPr>
          <t>Kepegawaian: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Kepegawaian: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<sst xmlns="http://schemas.openxmlformats.org/spreadsheetml/2006/main" count="10243" uniqueCount="2794">
  <si>
    <t xml:space="preserve">PADA UNIVERSITAS PENDIDIKAN GANESHA </t>
  </si>
  <si>
    <t>No.</t>
  </si>
  <si>
    <t>NIP Baru</t>
  </si>
  <si>
    <t>NIDN</t>
  </si>
  <si>
    <t>NIP Lama</t>
  </si>
  <si>
    <t>Nama</t>
  </si>
  <si>
    <t>Gelar Depan</t>
  </si>
  <si>
    <t>Gelar Belakang</t>
  </si>
  <si>
    <t>Nama Lengkap dengan Gelar</t>
  </si>
  <si>
    <t>Jenis Pegawai</t>
  </si>
  <si>
    <t>TMT CPNS</t>
  </si>
  <si>
    <t>Jenis Kelamin</t>
  </si>
  <si>
    <t>Agama</t>
  </si>
  <si>
    <t xml:space="preserve">Tempat Lahir </t>
  </si>
  <si>
    <t>Tanggal Lahir</t>
  </si>
  <si>
    <t>Pangkat</t>
  </si>
  <si>
    <t>Golongan Terakhir</t>
  </si>
  <si>
    <t>TMT Golongan Terakhir</t>
  </si>
  <si>
    <t>Tgl Pembuatan Gol</t>
  </si>
  <si>
    <t>Jabatan Terakhir</t>
  </si>
  <si>
    <t>TMT Jabatan Terakhir</t>
  </si>
  <si>
    <t>Tgl Pembuatan Jab</t>
  </si>
  <si>
    <t>Kum Terakhir</t>
  </si>
  <si>
    <t xml:space="preserve">Masa Kerja Tahun </t>
  </si>
  <si>
    <t>Masa Kerja Bulan</t>
  </si>
  <si>
    <t>Umur Tahun</t>
  </si>
  <si>
    <t>Umur Bulan</t>
  </si>
  <si>
    <t>TMT Pensiun</t>
  </si>
  <si>
    <t>No. Karpeg</t>
  </si>
  <si>
    <t>Pendidikan Terakhir</t>
  </si>
  <si>
    <t>Tahun Lulus Terakhir</t>
  </si>
  <si>
    <t>Program Studi Terakhir</t>
  </si>
  <si>
    <t>Kategori Pendidikan Terakhir</t>
  </si>
  <si>
    <t>Tempat Studi Terakhir</t>
  </si>
  <si>
    <t>No Sertifikat Pendidik</t>
  </si>
  <si>
    <t>Tahun Lulus Serdos</t>
  </si>
  <si>
    <t>Bidang Keahlian</t>
  </si>
  <si>
    <t>Status</t>
  </si>
  <si>
    <t>Jurusan</t>
  </si>
  <si>
    <t>Fakultas</t>
  </si>
  <si>
    <t>194910101975031003</t>
  </si>
  <si>
    <t>Nyoman Dantes</t>
  </si>
  <si>
    <t>Dr.</t>
  </si>
  <si>
    <t>-</t>
  </si>
  <si>
    <t>Prof. Dr. Nyoman Dantes</t>
  </si>
  <si>
    <t>PNS</t>
  </si>
  <si>
    <t>L</t>
  </si>
  <si>
    <t>Hindu</t>
  </si>
  <si>
    <t>Badung,Bali,</t>
  </si>
  <si>
    <t>Pembina Utama</t>
  </si>
  <si>
    <t>IV/e</t>
  </si>
  <si>
    <t>Profesor</t>
  </si>
  <si>
    <t>B.845357</t>
  </si>
  <si>
    <t>S3</t>
  </si>
  <si>
    <t>Penelitian dan Evaluasi Pendidikan</t>
  </si>
  <si>
    <t>Kependidikan</t>
  </si>
  <si>
    <t>IKIP Jakarta</t>
  </si>
  <si>
    <t>08104802601</t>
  </si>
  <si>
    <t>Tahun 2008</t>
  </si>
  <si>
    <t>Bimbingan Konseling</t>
  </si>
  <si>
    <t>AKTIF</t>
  </si>
  <si>
    <t>BIMBINGAN KONSELING</t>
  </si>
  <si>
    <t>FIP</t>
  </si>
  <si>
    <t>195102171979031004</t>
  </si>
  <si>
    <t>Nengah Bawa Atmadja</t>
  </si>
  <si>
    <t>M.A.</t>
  </si>
  <si>
    <t>Prof. Dr. Nengah Bawa Atmadja, M.A.</t>
  </si>
  <si>
    <t>Tabanan,</t>
  </si>
  <si>
    <t>A.958875</t>
  </si>
  <si>
    <t>Antropologi</t>
  </si>
  <si>
    <t>Non Kependidikan</t>
  </si>
  <si>
    <t>Universitas Indonesia</t>
  </si>
  <si>
    <t>08104802612</t>
  </si>
  <si>
    <t>Pendidikan Sejarah</t>
  </si>
  <si>
    <t>PENDIDIKAN SEJARAH</t>
  </si>
  <si>
    <t>FHIS</t>
  </si>
  <si>
    <t>195212311981021003</t>
  </si>
  <si>
    <t>I Nyoman Natajaya</t>
  </si>
  <si>
    <t>M.Pd.</t>
  </si>
  <si>
    <t>Prof. Dr. I Nyoman Natajaya,M.Pd</t>
  </si>
  <si>
    <t>C.0403608</t>
  </si>
  <si>
    <t>Administrasi Pendidikan</t>
  </si>
  <si>
    <t>Univ Pendidikan Indonesia Bandung</t>
  </si>
  <si>
    <t>08104802617</t>
  </si>
  <si>
    <t>Pendidikan Administrasi</t>
  </si>
  <si>
    <t>PKn</t>
  </si>
  <si>
    <t>195910181985031002</t>
  </si>
  <si>
    <t>I Nyoman Kanca</t>
  </si>
  <si>
    <t>M.S.</t>
  </si>
  <si>
    <t>Prof. Dr. I Nyoman Kanca, M.S.</t>
  </si>
  <si>
    <t>Buleleng,</t>
  </si>
  <si>
    <t>D.191314</t>
  </si>
  <si>
    <t>Ilmu Kesehatan</t>
  </si>
  <si>
    <t>Unair Surabaya</t>
  </si>
  <si>
    <t>08104802622</t>
  </si>
  <si>
    <t>Penjaskes</t>
  </si>
  <si>
    <t>PENJASKESREK</t>
  </si>
  <si>
    <t>FOK</t>
  </si>
  <si>
    <t>195808071981031003</t>
  </si>
  <si>
    <t>Naswan Suharsono</t>
  </si>
  <si>
    <t>Prof. Dr. Naswan Suharsono, M.Pd.</t>
  </si>
  <si>
    <t>Islam</t>
  </si>
  <si>
    <t>Banyuangi,Jawa Timur,</t>
  </si>
  <si>
    <t>C.0403703</t>
  </si>
  <si>
    <t>Teknologi Pembelajaran</t>
  </si>
  <si>
    <t>PPS IKIP Malang</t>
  </si>
  <si>
    <t>08104802618</t>
  </si>
  <si>
    <t>PENDIDIKAN EKONOMI</t>
  </si>
  <si>
    <t>FE</t>
  </si>
  <si>
    <t>194908051977101001</t>
  </si>
  <si>
    <t>I Wayan Sadia</t>
  </si>
  <si>
    <t xml:space="preserve">Prof. Dr I Wayan Sadia,M.Pd </t>
  </si>
  <si>
    <t>Klungkung,</t>
  </si>
  <si>
    <t>B.651910</t>
  </si>
  <si>
    <t>Pendidikan IPA</t>
  </si>
  <si>
    <t>IKIP Bandung</t>
  </si>
  <si>
    <t>08104802608</t>
  </si>
  <si>
    <t>Pendidikan Fisika</t>
  </si>
  <si>
    <t>PENDIDIKAN FISIKA</t>
  </si>
  <si>
    <t>FMIPA</t>
  </si>
  <si>
    <t>196002101986021001</t>
  </si>
  <si>
    <t>Ida Bagus Putrayasa</t>
  </si>
  <si>
    <t>Prof. Dr.Ida Bagus Putrayasa,M.Pd</t>
  </si>
  <si>
    <t>E.143419</t>
  </si>
  <si>
    <t>Pengajaran Bahasa Indonesia</t>
  </si>
  <si>
    <t>UPI Bandung</t>
  </si>
  <si>
    <t>08104802619</t>
  </si>
  <si>
    <t>Bahasa Indonesia</t>
  </si>
  <si>
    <t>PEND. BAHASA DAN SASTRA INDONESIA</t>
  </si>
  <si>
    <t>FBS</t>
  </si>
  <si>
    <t>194910161972071001</t>
  </si>
  <si>
    <t>I Wayan Rai</t>
  </si>
  <si>
    <t>Prof. Dr. I Wayan Rai, MS</t>
  </si>
  <si>
    <t>B.149146</t>
  </si>
  <si>
    <t>Ilmu Sosial</t>
  </si>
  <si>
    <t>UNAIR Surabaya</t>
  </si>
  <si>
    <t>08104802625</t>
  </si>
  <si>
    <t>196212151988031002</t>
  </si>
  <si>
    <t>I Gusti Putu Suharta</t>
  </si>
  <si>
    <t>M.Si.</t>
  </si>
  <si>
    <t>Prof. Dr.I Gusti Putu Suharta,M.Si</t>
  </si>
  <si>
    <t>E.517504</t>
  </si>
  <si>
    <t>Pendidikan Matematika</t>
  </si>
  <si>
    <t>UNS Surabaya</t>
  </si>
  <si>
    <t>08104802620</t>
  </si>
  <si>
    <t>MATEMATIKA</t>
  </si>
  <si>
    <t>196112191987021001</t>
  </si>
  <si>
    <t>I Wayan Santyasa</t>
  </si>
  <si>
    <t>Prof. Dr. I Wayan Santyasa, M.Si.</t>
  </si>
  <si>
    <t>E.293516</t>
  </si>
  <si>
    <t>Universitas Negeri Malang</t>
  </si>
  <si>
    <t>08104802623</t>
  </si>
  <si>
    <t>195605201983031002</t>
  </si>
  <si>
    <t>Anak Agung Gede Agung</t>
  </si>
  <si>
    <t>Prof. Dr. Anak Agung Gede Agung,M.Pd</t>
  </si>
  <si>
    <t>Gianyar,</t>
  </si>
  <si>
    <t>21/09/2012</t>
  </si>
  <si>
    <t>C.0776530</t>
  </si>
  <si>
    <t>Manajemen Pendidikan</t>
  </si>
  <si>
    <t>UN Malang</t>
  </si>
  <si>
    <t>09110480826</t>
  </si>
  <si>
    <t>Tahun 2009</t>
  </si>
  <si>
    <t>TEKNOLOGI PENDIDIKAN</t>
  </si>
  <si>
    <t>196012311984031012</t>
  </si>
  <si>
    <t>Nyoman Wijana</t>
  </si>
  <si>
    <t>Prof. Dr. Nyoman Wijana,M.Si</t>
  </si>
  <si>
    <t>01/03/1984</t>
  </si>
  <si>
    <t>C.0998358</t>
  </si>
  <si>
    <t>Ilmu Kedokteran</t>
  </si>
  <si>
    <t>UNUD</t>
  </si>
  <si>
    <t>Tahun 2010</t>
  </si>
  <si>
    <t>Pendidikan Biologi</t>
  </si>
  <si>
    <t>BIOLOGI</t>
  </si>
  <si>
    <t>195612311979031030</t>
  </si>
  <si>
    <t>I Nengah Martha</t>
  </si>
  <si>
    <t>Prof. Dr. I Nengah Martha, M.Pd.</t>
  </si>
  <si>
    <t>01/03/1979</t>
  </si>
  <si>
    <t>B.129973</t>
  </si>
  <si>
    <t>Pendidikan Bahasa Indonesia</t>
  </si>
  <si>
    <t>08104802627</t>
  </si>
  <si>
    <t>196403261990032002</t>
  </si>
  <si>
    <t>Anak Agung Istri Ngr. Marhaeni</t>
  </si>
  <si>
    <t>Prof. Dr. Anak Agung Istri Ngurah Marhaeni, M.A.</t>
  </si>
  <si>
    <t>01/03/1990</t>
  </si>
  <si>
    <t>W</t>
  </si>
  <si>
    <t>E.837459</t>
  </si>
  <si>
    <t>Jakarta</t>
  </si>
  <si>
    <t>10110480037</t>
  </si>
  <si>
    <t>Pendidikan Bahasa (dan Sastra) Inggris</t>
  </si>
  <si>
    <t>PEND. BAHASA INGGRIS</t>
  </si>
  <si>
    <t>195703031983032001</t>
  </si>
  <si>
    <t>Ni Ketut Suarni</t>
  </si>
  <si>
    <t>M.S., Kons.</t>
  </si>
  <si>
    <t>Prof. Dr. Ni Ketut Suarni, M.S., Kons.</t>
  </si>
  <si>
    <t>C.0776543</t>
  </si>
  <si>
    <t>Ilmu Psikologi</t>
  </si>
  <si>
    <t>UGM Yogyakarta</t>
  </si>
  <si>
    <t>08104802629</t>
  </si>
  <si>
    <t>195901011984031003</t>
  </si>
  <si>
    <t>Ketut Suma</t>
  </si>
  <si>
    <t>Prof. Dr. Ketut Suma, MS.</t>
  </si>
  <si>
    <t>Pembina Utama Madya</t>
  </si>
  <si>
    <t>IV/d</t>
  </si>
  <si>
    <t>C.0998355</t>
  </si>
  <si>
    <t>Pedidikan Fisika</t>
  </si>
  <si>
    <t>08104802631</t>
  </si>
  <si>
    <t>196012311986011004</t>
  </si>
  <si>
    <t>I Made Candiasa</t>
  </si>
  <si>
    <t>M.I.Kom.</t>
  </si>
  <si>
    <t>Prof. Dr. I Made Candiasa, MI.Kom.</t>
  </si>
  <si>
    <t>01/01/1986</t>
  </si>
  <si>
    <t>E.143411</t>
  </si>
  <si>
    <t>Teknologi Pendidikan</t>
  </si>
  <si>
    <t>UNJ Jakarta</t>
  </si>
  <si>
    <t>08104802628</t>
  </si>
  <si>
    <t>196212311988031015</t>
  </si>
  <si>
    <t>I Wayan Subagia</t>
  </si>
  <si>
    <t>M.App.Sc., Ph.D.</t>
  </si>
  <si>
    <t>Prof. Drs. I Wayan Subagia,M.App.Sc,Ph.D.</t>
  </si>
  <si>
    <t>01/03/1988</t>
  </si>
  <si>
    <t xml:space="preserve">Karangasem, </t>
  </si>
  <si>
    <t>E.517509</t>
  </si>
  <si>
    <t>Healt and Communicaton Science</t>
  </si>
  <si>
    <t>La Trobe University, Australia</t>
  </si>
  <si>
    <t>08104802621</t>
  </si>
  <si>
    <t>Kimia</t>
  </si>
  <si>
    <t>KIMIA</t>
  </si>
  <si>
    <t>196205151988031005</t>
  </si>
  <si>
    <t>I Wayan Suastra</t>
  </si>
  <si>
    <t>Prof. Dr. I Wayan Suastra, M.Pd.</t>
  </si>
  <si>
    <t>E.528885</t>
  </si>
  <si>
    <t>Ilmu Pendidikan IPA</t>
  </si>
  <si>
    <t>09110480379</t>
  </si>
  <si>
    <t>195001041980032001</t>
  </si>
  <si>
    <t>Ni Putu Ristiati</t>
  </si>
  <si>
    <t>Prof. Dr. Ni Putu Ristiati, M.Pd.</t>
  </si>
  <si>
    <t>01/03/1980</t>
  </si>
  <si>
    <t>C.0213700</t>
  </si>
  <si>
    <t>Ilmu Kedokteran Dasar</t>
  </si>
  <si>
    <t>UNUD Denpasar</t>
  </si>
  <si>
    <t>091104803370</t>
  </si>
  <si>
    <t>Ilmu Pendidikan MIPA, Pendidikan Biologi</t>
  </si>
  <si>
    <t>195812311986011005</t>
  </si>
  <si>
    <t>Ida Bagus Putu Arnyana</t>
  </si>
  <si>
    <t>Prof. Dr.Ida Bagus Putu Arnyana, M.Si</t>
  </si>
  <si>
    <t>E.143425</t>
  </si>
  <si>
    <t>UNM Malang</t>
  </si>
  <si>
    <t>09110480381</t>
  </si>
  <si>
    <t>196206261986032002</t>
  </si>
  <si>
    <t>Putu Kerti Nitiasih</t>
  </si>
  <si>
    <t>Prof. Dr. Putu Kerti Nitiasih, M.A.</t>
  </si>
  <si>
    <t>01/03/1986</t>
  </si>
  <si>
    <t>E.143408</t>
  </si>
  <si>
    <t>Applied Linguistics</t>
  </si>
  <si>
    <t>09110480687</t>
  </si>
  <si>
    <t>Pendidikan Bahasa Inggris</t>
  </si>
  <si>
    <t>195712311985031013</t>
  </si>
  <si>
    <t>I Nyoman Sudiana</t>
  </si>
  <si>
    <t>Prof. Dr. I Nyoman Sudiana, M.Pd</t>
  </si>
  <si>
    <t>01/03/1985</t>
  </si>
  <si>
    <t>D.191316</t>
  </si>
  <si>
    <t>IKIP Malang</t>
  </si>
  <si>
    <t>08104802630</t>
  </si>
  <si>
    <t>196812171993031003</t>
  </si>
  <si>
    <t>I Made Sutajaya</t>
  </si>
  <si>
    <t>M.Kes.</t>
  </si>
  <si>
    <t>Prof. Dr. I Made Sutajaya,M.Kes.</t>
  </si>
  <si>
    <t>01/03/1993</t>
  </si>
  <si>
    <t>F.049461</t>
  </si>
  <si>
    <t>08104802633</t>
  </si>
  <si>
    <t>195612311983031022</t>
  </si>
  <si>
    <t>I Nengah Suandi</t>
  </si>
  <si>
    <t>M.Hum.</t>
  </si>
  <si>
    <t>Prof. Dr. I Nengah Suandi, M.Hum.</t>
  </si>
  <si>
    <t>01/03/1983</t>
  </si>
  <si>
    <t>C.0776536</t>
  </si>
  <si>
    <t>Linguistik</t>
  </si>
  <si>
    <t>09110480825</t>
  </si>
  <si>
    <t>196008191985031001</t>
  </si>
  <si>
    <t>I Made Yudana</t>
  </si>
  <si>
    <t>Prof. Dr. I Made Yudana, M.Pd.</t>
  </si>
  <si>
    <t>Badung,</t>
  </si>
  <si>
    <t>D.191317</t>
  </si>
  <si>
    <t>IKIP malang</t>
  </si>
  <si>
    <t>10110480033</t>
  </si>
  <si>
    <t>196204251990031002</t>
  </si>
  <si>
    <t>I Gede Astra Wesnawa</t>
  </si>
  <si>
    <t>Prof. Dr. I Gede Astra Wesnawa, M.Si.</t>
  </si>
  <si>
    <t>E.837419</t>
  </si>
  <si>
    <t>Ilmu Lingkungan</t>
  </si>
  <si>
    <t>10110480035</t>
  </si>
  <si>
    <t>Pendidikan Geografi</t>
  </si>
  <si>
    <t>PENDIDIKAN GEOGRAFI</t>
  </si>
  <si>
    <t>195901281982031002</t>
  </si>
  <si>
    <t>Putu Budi Adnyana</t>
  </si>
  <si>
    <t>Prof. Dr. Putu Budi Adnyana, M.Si.</t>
  </si>
  <si>
    <t>01/03/1982</t>
  </si>
  <si>
    <t>C.0522030</t>
  </si>
  <si>
    <t>09110480380</t>
  </si>
  <si>
    <t>196202021988032001</t>
  </si>
  <si>
    <t>Ni Nyoman Padmadewi</t>
  </si>
  <si>
    <t>Prof. Dr. Ni Nyoman Padmadewi, M.A.</t>
  </si>
  <si>
    <t>E.517506</t>
  </si>
  <si>
    <t>Sosiolinguistik</t>
  </si>
  <si>
    <t>09110480569</t>
  </si>
  <si>
    <t>195708011983031003</t>
  </si>
  <si>
    <t>I Ketut Dharsana</t>
  </si>
  <si>
    <t>Prof. Dr. I Ketut Dharsana,M.Pd</t>
  </si>
  <si>
    <t>C.0776529</t>
  </si>
  <si>
    <t>08104802613</t>
  </si>
  <si>
    <t>196012311984031011</t>
  </si>
  <si>
    <t>I Wayan Rasna</t>
  </si>
  <si>
    <t>Prof. Dr. Drs. I Wayan Rasna, M.Pd.</t>
  </si>
  <si>
    <t>C.0998374</t>
  </si>
  <si>
    <t>Universitas Udayana</t>
  </si>
  <si>
    <t>11100104805231</t>
  </si>
  <si>
    <t>Tahun 2011</t>
  </si>
  <si>
    <t>Ilmu Linguistik</t>
  </si>
  <si>
    <t>196004241986031002</t>
  </si>
  <si>
    <t>I Made Sutama</t>
  </si>
  <si>
    <t>Prof. Dr. I Made Sutama, M.Pd.</t>
  </si>
  <si>
    <t>E.278019</t>
  </si>
  <si>
    <t>Pendidikan Bahasa</t>
  </si>
  <si>
    <t>08104804328</t>
  </si>
  <si>
    <t>Pendidikan Bahasa (dan Sastra) Indonesia</t>
  </si>
  <si>
    <t>196303101988031003</t>
  </si>
  <si>
    <t>Sukadi</t>
  </si>
  <si>
    <t>M.Pd., M.Ed.</t>
  </si>
  <si>
    <t>Prof. Dr. Sukadi, M.Pd, M.Ed.</t>
  </si>
  <si>
    <t>Pegajahan,</t>
  </si>
  <si>
    <t>E.528884</t>
  </si>
  <si>
    <t>Pendidikan IPS</t>
  </si>
  <si>
    <t>10110480034</t>
  </si>
  <si>
    <t>196507111990031003</t>
  </si>
  <si>
    <t>I Nengah Suparta</t>
  </si>
  <si>
    <t>Prof. Dr.I Nengah Suparta,M.Si</t>
  </si>
  <si>
    <t>E.969120</t>
  </si>
  <si>
    <t>Algebraic Coding Theory</t>
  </si>
  <si>
    <t>Delft University Of Technologi Belanda</t>
  </si>
  <si>
    <t>08104804326</t>
  </si>
  <si>
    <t>196203191987031001</t>
  </si>
  <si>
    <t>I Nyoman Adi Jaya Putra</t>
  </si>
  <si>
    <t>Prof. Dr.I Nyoman Adi Jaya Putra, M.A.</t>
  </si>
  <si>
    <t>01/03/1987</t>
  </si>
  <si>
    <t>E.316064</t>
  </si>
  <si>
    <t>La Trobe University Australia</t>
  </si>
  <si>
    <t>10110480068</t>
  </si>
  <si>
    <t>196208271989031001</t>
  </si>
  <si>
    <t>I Made Ardana</t>
  </si>
  <si>
    <t>Prof. Dr. I Made Ardana, M.Pd.</t>
  </si>
  <si>
    <t>01/03/1989</t>
  </si>
  <si>
    <t>E.837535</t>
  </si>
  <si>
    <t>UNESA Surabaya</t>
  </si>
  <si>
    <t>091104803372</t>
  </si>
  <si>
    <t>196503251991031001</t>
  </si>
  <si>
    <t>I Wayan Redhana</t>
  </si>
  <si>
    <t>Prof. Dr. I Wayan Redhana,M.Si</t>
  </si>
  <si>
    <t>01/03/1991</t>
  </si>
  <si>
    <t>E.969139</t>
  </si>
  <si>
    <t>Pendidikan Ilmu Pengetahuan Alam (Sains)</t>
  </si>
  <si>
    <t>195203131979031001</t>
  </si>
  <si>
    <t>Dewa Komang Tantra</t>
  </si>
  <si>
    <t>M.Sc.</t>
  </si>
  <si>
    <t>Prof. Dr. Dewa Komang Tantra, M.Sc.</t>
  </si>
  <si>
    <t>A.958878</t>
  </si>
  <si>
    <t>Research Methodology and Statistics</t>
  </si>
  <si>
    <t>SUNY USA</t>
  </si>
  <si>
    <t>08104802614</t>
  </si>
  <si>
    <t>196702211993031002</t>
  </si>
  <si>
    <t>I Wayan Lasmawan</t>
  </si>
  <si>
    <t>Prof. Dr. I Wayan Lasmawan, M.Pd.</t>
  </si>
  <si>
    <t>Bangli,</t>
  </si>
  <si>
    <t>F.049463</t>
  </si>
  <si>
    <t>08104802632</t>
  </si>
  <si>
    <t>196112311986031013</t>
  </si>
  <si>
    <t>Ida Bagus Jelantik Swasta</t>
  </si>
  <si>
    <t>Prof. Dr. Ida Bagus Jelantik Swasta,M.Si</t>
  </si>
  <si>
    <t>Amlapura,</t>
  </si>
  <si>
    <t>E.143421</t>
  </si>
  <si>
    <t>Ekologi Hewan</t>
  </si>
  <si>
    <t>091104803380</t>
  </si>
  <si>
    <t>PERIKANAN DAN KELAUTAN</t>
  </si>
  <si>
    <t>196012311987031015</t>
  </si>
  <si>
    <t>I Wayan Mudana</t>
  </si>
  <si>
    <t>Dr. I Wayan Mudana,M.Si.</t>
  </si>
  <si>
    <t>Pembina Utama Muda</t>
  </si>
  <si>
    <t>IV/c</t>
  </si>
  <si>
    <t>Lektor Kepala</t>
  </si>
  <si>
    <t>E.316058</t>
  </si>
  <si>
    <t>Kajian Budaya</t>
  </si>
  <si>
    <t>13100104800775</t>
  </si>
  <si>
    <t>Tahun 2013</t>
  </si>
  <si>
    <t>195910101986031003</t>
  </si>
  <si>
    <t>I Nyoman Jampel</t>
  </si>
  <si>
    <t>Dr. I Nyoman Jampel, M.Pd.</t>
  </si>
  <si>
    <t>E.143412</t>
  </si>
  <si>
    <t>Universitas Negeri Jakarta</t>
  </si>
  <si>
    <t>08104804337</t>
  </si>
  <si>
    <t>196110201988031002</t>
  </si>
  <si>
    <t>I Putu Sriartha</t>
  </si>
  <si>
    <t>Dr. Drs. I Putu Sriartha, M.S.</t>
  </si>
  <si>
    <t>E.528886</t>
  </si>
  <si>
    <t>Ilmu Geografi</t>
  </si>
  <si>
    <t>08104804343</t>
  </si>
  <si>
    <t>195610131983031003</t>
  </si>
  <si>
    <t>Ida Bagus Sutresna</t>
  </si>
  <si>
    <t>Drs.</t>
  </si>
  <si>
    <t>Drs. Ida Bagus Sutresna,M.Si.</t>
  </si>
  <si>
    <t>C.0776535</t>
  </si>
  <si>
    <t>S2</t>
  </si>
  <si>
    <t>Pend Bahasa &amp; Sastra Indonesia</t>
  </si>
  <si>
    <t>FKIP Unud</t>
  </si>
  <si>
    <t>11100104805317</t>
  </si>
  <si>
    <t>195912311984031009</t>
  </si>
  <si>
    <t>I Ketut Gading</t>
  </si>
  <si>
    <t>M.Psi.</t>
  </si>
  <si>
    <t>Dr. I Ketut Gading,M.Psi</t>
  </si>
  <si>
    <t>C.0998373</t>
  </si>
  <si>
    <t>08104804339</t>
  </si>
  <si>
    <t>Bimbingan dan Konseling</t>
  </si>
  <si>
    <t>196012311986011003</t>
  </si>
  <si>
    <t>I Gusti Ngurah Pujawan</t>
  </si>
  <si>
    <t>Dr. I Gusti Ngurah Pujawan, M.Kes.</t>
  </si>
  <si>
    <t>Sibanggede,Badung,</t>
  </si>
  <si>
    <t>E.143410</t>
  </si>
  <si>
    <t>08104804342</t>
  </si>
  <si>
    <t>196112311987031013</t>
  </si>
  <si>
    <t>Dewa Bagus Sanjaya</t>
  </si>
  <si>
    <t>Dr. Dewa Bagus Sanjaya, M.Si.</t>
  </si>
  <si>
    <t>E.293518</t>
  </si>
  <si>
    <t>08104804345</t>
  </si>
  <si>
    <t>Ketahanan Nasional</t>
  </si>
  <si>
    <t>196212311987031020</t>
  </si>
  <si>
    <t>I Gusti Lanang Wiratma</t>
  </si>
  <si>
    <t>Dr. I Gusti Lanang Wiratma,M.Si</t>
  </si>
  <si>
    <t>E.316057</t>
  </si>
  <si>
    <t>08104804347</t>
  </si>
  <si>
    <t>Pendidikan Kimia</t>
  </si>
  <si>
    <t>196212311988031018</t>
  </si>
  <si>
    <t>I Made Pageh</t>
  </si>
  <si>
    <t>Dr. Drs. I Made Pageh, M.Hum.</t>
  </si>
  <si>
    <t>E.528887</t>
  </si>
  <si>
    <t>08104804346</t>
  </si>
  <si>
    <t>195906081985031001</t>
  </si>
  <si>
    <t>I Made Mariawan</t>
  </si>
  <si>
    <t>Drs. I Made Mariawan,M.Pd</t>
  </si>
  <si>
    <t>Penebel Tabanan,</t>
  </si>
  <si>
    <t>D.191315</t>
  </si>
  <si>
    <t>Pendidikan Sains</t>
  </si>
  <si>
    <t>08104804348</t>
  </si>
  <si>
    <t>196411081990031002</t>
  </si>
  <si>
    <t>I Wayan Kertih</t>
  </si>
  <si>
    <t>Dr. Drs. I Wayan Kertih, M.Pd</t>
  </si>
  <si>
    <t>Lembongan,</t>
  </si>
  <si>
    <t>E.837435</t>
  </si>
  <si>
    <t>08104804349</t>
  </si>
  <si>
    <t>196006071986012001</t>
  </si>
  <si>
    <t>Sang Ayu Putu Sriasih</t>
  </si>
  <si>
    <t>Dra.</t>
  </si>
  <si>
    <t>Dra. Sang Ayu Putu Sriasih,M.Pd</t>
  </si>
  <si>
    <t>E.278001</t>
  </si>
  <si>
    <t>091104803383</t>
  </si>
  <si>
    <t>196310231991031001</t>
  </si>
  <si>
    <t>I Ketut Sudiana</t>
  </si>
  <si>
    <t>Drs. I Ketut Sudiana,M.Kes</t>
  </si>
  <si>
    <t>E.969136</t>
  </si>
  <si>
    <t>Kesehatan Lingkungan</t>
  </si>
  <si>
    <t>UNAIR Surabaya.</t>
  </si>
  <si>
    <t>091104803391</t>
  </si>
  <si>
    <t>195808311982032002</t>
  </si>
  <si>
    <t>Desak Made Citrawathi</t>
  </si>
  <si>
    <t>Dr. Desak Made Citrawathi,M.Kes</t>
  </si>
  <si>
    <t>Sumbawa Besar, NTB,</t>
  </si>
  <si>
    <t>C.0522034</t>
  </si>
  <si>
    <t>091104803381</t>
  </si>
  <si>
    <t>196012311986012001</t>
  </si>
  <si>
    <t>Desak Putu Parmiti</t>
  </si>
  <si>
    <t>Dr. Desak Putu Parmiti, M.S.</t>
  </si>
  <si>
    <t>4/31/2009</t>
  </si>
  <si>
    <t>E.143428</t>
  </si>
  <si>
    <t>091104803382</t>
  </si>
  <si>
    <t>196111041987031002</t>
  </si>
  <si>
    <t>Putu Yasa</t>
  </si>
  <si>
    <t>Drs. Putu Yasa, M.Si.</t>
  </si>
  <si>
    <t>E.293519</t>
  </si>
  <si>
    <t>Fisika</t>
  </si>
  <si>
    <t>ITB Bandung</t>
  </si>
  <si>
    <t>091104803387</t>
  </si>
  <si>
    <t>196408271991021001</t>
  </si>
  <si>
    <t>Ida Bagus Putu Mardana</t>
  </si>
  <si>
    <t>Dr. Ida Bagus Putu Mardana, M.Si.</t>
  </si>
  <si>
    <t>01/02/1991</t>
  </si>
  <si>
    <t>21/09/2009</t>
  </si>
  <si>
    <t>E.953348</t>
  </si>
  <si>
    <t>091104803358</t>
  </si>
  <si>
    <t>196410311992031002</t>
  </si>
  <si>
    <t>Rai Sujanem</t>
  </si>
  <si>
    <t>Drs. Rai Sujanem, M.Si.</t>
  </si>
  <si>
    <t>01/03/1992</t>
  </si>
  <si>
    <t>F.049471</t>
  </si>
  <si>
    <t>Fisika Material</t>
  </si>
  <si>
    <t>ITB</t>
  </si>
  <si>
    <t>091104803386</t>
  </si>
  <si>
    <t xml:space="preserve">Pendidikan Fisika </t>
  </si>
  <si>
    <t>196008231986012001</t>
  </si>
  <si>
    <t>Gst. Ayu Mahayukti</t>
  </si>
  <si>
    <t>Dra. Gst. Ayu Mahayukti,M.Si</t>
  </si>
  <si>
    <t>Br.Pasekan,Tabanan,</t>
  </si>
  <si>
    <t>E.143429</t>
  </si>
  <si>
    <t>Matematika</t>
  </si>
  <si>
    <t>UGM, Yogyakarta</t>
  </si>
  <si>
    <t>091104803388</t>
  </si>
  <si>
    <t>195305121980031001</t>
  </si>
  <si>
    <t>Anjuman Zukhri</t>
  </si>
  <si>
    <t>Drs. Anjuman Zukhri, M.Pd.</t>
  </si>
  <si>
    <t>Tulungagung,</t>
  </si>
  <si>
    <t>C.0213690</t>
  </si>
  <si>
    <t>Pendidikan Ekonomi Perusahaan</t>
  </si>
  <si>
    <t>Undiksha Singaraja</t>
  </si>
  <si>
    <t>11100104801108</t>
  </si>
  <si>
    <t>Pengukuran dan Evaluasi Pendidikan</t>
  </si>
  <si>
    <t>195508181983031002</t>
  </si>
  <si>
    <t>Ketut Pudjawan</t>
  </si>
  <si>
    <t>Drs. Ketut Pudjawan, M.Pd.</t>
  </si>
  <si>
    <t>C.0776534</t>
  </si>
  <si>
    <t>Pendidikan Luar Sekolah</t>
  </si>
  <si>
    <t>091104803355</t>
  </si>
  <si>
    <t>195808191986011001</t>
  </si>
  <si>
    <t>Ida Bagus Made Astawa</t>
  </si>
  <si>
    <t>Dr. Ida Bagus Made Astawa, M.Si.</t>
  </si>
  <si>
    <t>Denpasar,</t>
  </si>
  <si>
    <t>E.143424</t>
  </si>
  <si>
    <t>091104803363</t>
  </si>
  <si>
    <t>Kependudukan</t>
  </si>
  <si>
    <t>195812311982031045</t>
  </si>
  <si>
    <t>Ketut Sudiatmaka</t>
  </si>
  <si>
    <t>Drs. Ketut Sudiatmaka, M.Si.</t>
  </si>
  <si>
    <t>C.0522029</t>
  </si>
  <si>
    <t>091104803365</t>
  </si>
  <si>
    <t>Pendidikan Pancasila dan Kewarganegaraan</t>
  </si>
  <si>
    <t>ILMU HUKUM</t>
  </si>
  <si>
    <t>195411051983031001</t>
  </si>
  <si>
    <t>I Wayan Darsana</t>
  </si>
  <si>
    <t>M.Ed.</t>
  </si>
  <si>
    <t>Drs. I Wayan Darsana,M.Ed</t>
  </si>
  <si>
    <t>Singaraja,</t>
  </si>
  <si>
    <t>C.0812162</t>
  </si>
  <si>
    <t>Physical Of Education</t>
  </si>
  <si>
    <t>UOH USA</t>
  </si>
  <si>
    <t>101104803289</t>
  </si>
  <si>
    <t>PGSD</t>
  </si>
  <si>
    <t>195606221981032001</t>
  </si>
  <si>
    <t>Lulup Endah Tripalupi</t>
  </si>
  <si>
    <t>Dra. Lulup Endah Tripalupi, M.Pd.</t>
  </si>
  <si>
    <t>01/03/1981</t>
  </si>
  <si>
    <t>Magetan, Jawa Timur,</t>
  </si>
  <si>
    <t>C.0403706</t>
  </si>
  <si>
    <t>091104803353</t>
  </si>
  <si>
    <t>196012311986031018</t>
  </si>
  <si>
    <t>I Wayan Landrawan</t>
  </si>
  <si>
    <t>Drs. I Wayan Landrawan, M.Si.</t>
  </si>
  <si>
    <t>Karangasem,</t>
  </si>
  <si>
    <t>E.143423</t>
  </si>
  <si>
    <t>091104803400</t>
  </si>
  <si>
    <t>195811091986031003</t>
  </si>
  <si>
    <t>I Wayan Wendra</t>
  </si>
  <si>
    <t>Drs. I Wayan Wendra, M.Pd.</t>
  </si>
  <si>
    <t>Denpasar,Bali,</t>
  </si>
  <si>
    <t>E.143417</t>
  </si>
  <si>
    <t>091104803352</t>
  </si>
  <si>
    <t>196104131986032001</t>
  </si>
  <si>
    <t>Made Sri Indriani</t>
  </si>
  <si>
    <t>Dra. Made Sri Indriani, M.Hum.</t>
  </si>
  <si>
    <t>E.291559</t>
  </si>
  <si>
    <t>Pendidikan Bahasa &amp; Sastra Indonesia</t>
  </si>
  <si>
    <t>FKIP UNUD</t>
  </si>
  <si>
    <t>091104803366</t>
  </si>
  <si>
    <t>195510031979032001</t>
  </si>
  <si>
    <t>Ni Wayan Arini</t>
  </si>
  <si>
    <t>Dra. Ni Wayan Arini, M.Pd.</t>
  </si>
  <si>
    <t>C.0037443</t>
  </si>
  <si>
    <t>Pend Bahasa Indonesia SD</t>
  </si>
  <si>
    <t>091104803359</t>
  </si>
  <si>
    <t>196805191993031001</t>
  </si>
  <si>
    <t>I Putu Wisna Ariawan</t>
  </si>
  <si>
    <t>Dr. I Putu Wisna Ariawan, M.Si.</t>
  </si>
  <si>
    <t>Ulakan,</t>
  </si>
  <si>
    <t>F.049476</t>
  </si>
  <si>
    <t>091104803406</t>
  </si>
  <si>
    <t>197107111999032001</t>
  </si>
  <si>
    <t>Ni Wayan Sukerti</t>
  </si>
  <si>
    <t>S.Pd., M.Pd.</t>
  </si>
  <si>
    <t>Ni Wayan Sukerti, S.Pd, M.Pd.</t>
  </si>
  <si>
    <t>01/03/1999</t>
  </si>
  <si>
    <t>Selat,</t>
  </si>
  <si>
    <t>I 030890</t>
  </si>
  <si>
    <t>Pendidikan Kesejahteraan Keluarga (Tata Boga, Busana, Rias, dll)</t>
  </si>
  <si>
    <t>TUGAS BELAJAR</t>
  </si>
  <si>
    <t>PKK</t>
  </si>
  <si>
    <t>FTK</t>
  </si>
  <si>
    <t>195712311985031015</t>
  </si>
  <si>
    <t>I Gusti Ngurah Japa</t>
  </si>
  <si>
    <t>Drs.I Gusti Ngurah Japa, M.Pd.</t>
  </si>
  <si>
    <t>D.037846</t>
  </si>
  <si>
    <t>Pend Matematika Sekolah Dasar</t>
  </si>
  <si>
    <t>091104803390</t>
  </si>
  <si>
    <t>195411031979031001</t>
  </si>
  <si>
    <t>Gede Batan</t>
  </si>
  <si>
    <t>Drs.Gede Batan,MA</t>
  </si>
  <si>
    <t>Pembina Tingkat I</t>
  </si>
  <si>
    <t>IV/b</t>
  </si>
  <si>
    <t>A.958862</t>
  </si>
  <si>
    <t>Sydney University Australia</t>
  </si>
  <si>
    <t>091104803395</t>
  </si>
  <si>
    <t>195307061980031005</t>
  </si>
  <si>
    <t>Djoko Waluyo</t>
  </si>
  <si>
    <t>Drs.Djoko Waluyo,M.Sc</t>
  </si>
  <si>
    <t>Blitar,</t>
  </si>
  <si>
    <t>C.0213687</t>
  </si>
  <si>
    <t>Matematical Sciences</t>
  </si>
  <si>
    <t>Adelide University Australia</t>
  </si>
  <si>
    <t>091104803367</t>
  </si>
  <si>
    <t>196012311986031021</t>
  </si>
  <si>
    <t>I Nyoman Putu Suwindra</t>
  </si>
  <si>
    <t>M.Kom.</t>
  </si>
  <si>
    <t>Drs. I Nyoman Putu Suwindra, M.Kom.</t>
  </si>
  <si>
    <t>E.27800</t>
  </si>
  <si>
    <t>Ilmu Komputer</t>
  </si>
  <si>
    <t>091104803399</t>
  </si>
  <si>
    <t>195701221986011002</t>
  </si>
  <si>
    <t>Gede Gunatama</t>
  </si>
  <si>
    <t>Drs. Gede Gunatama, M.Hum.</t>
  </si>
  <si>
    <t>E.143415</t>
  </si>
  <si>
    <t>091104803394</t>
  </si>
  <si>
    <t>196208221989031001</t>
  </si>
  <si>
    <t>I Nyoman Gita</t>
  </si>
  <si>
    <t>Dr., Drs.</t>
  </si>
  <si>
    <t>Dr. Drs. I Nyoman Gita, M.Si.</t>
  </si>
  <si>
    <t>E.950956</t>
  </si>
  <si>
    <t>091104803393</t>
  </si>
  <si>
    <t>195507081979031003</t>
  </si>
  <si>
    <t>I Ketut Ardana</t>
  </si>
  <si>
    <t>Drs. I Ketut Ardana,M.Pd.</t>
  </si>
  <si>
    <t>C.0098719</t>
  </si>
  <si>
    <t>Univ. Negeri Malang</t>
  </si>
  <si>
    <t>091104803398</t>
  </si>
  <si>
    <t>196710201993031001</t>
  </si>
  <si>
    <t>I Made Sugiarta</t>
  </si>
  <si>
    <t>Dr. I Made Sugiarta, M.Si.</t>
  </si>
  <si>
    <t>F.049459</t>
  </si>
  <si>
    <t>091104803405</t>
  </si>
  <si>
    <t>196311041988032001</t>
  </si>
  <si>
    <t>Ni Made Pujani</t>
  </si>
  <si>
    <t>Dr. Ni Made Pujani, M.Si.</t>
  </si>
  <si>
    <t>E.517507</t>
  </si>
  <si>
    <t>Fisika Murni</t>
  </si>
  <si>
    <t>Tahun 2012</t>
  </si>
  <si>
    <t>PENDIDIKAN IPA</t>
  </si>
  <si>
    <t>195904141985031004</t>
  </si>
  <si>
    <t>I Komang Ngurah Wiyasa</t>
  </si>
  <si>
    <t>Drs. I Komang Ngurah Wiyasa, M.Kes.</t>
  </si>
  <si>
    <t>Penyaringan,</t>
  </si>
  <si>
    <t>D.193863</t>
  </si>
  <si>
    <t>Fisiologi Olah Raga</t>
  </si>
  <si>
    <t>101104803288</t>
  </si>
  <si>
    <t>Fisiologi Olahraga</t>
  </si>
  <si>
    <t>195604231983031002</t>
  </si>
  <si>
    <t>Ignatius I Wayan Suwatra</t>
  </si>
  <si>
    <t>Drs. Ignatius I Wayan Suwatra,M.Pd</t>
  </si>
  <si>
    <t>Katolik</t>
  </si>
  <si>
    <t>C.0808849</t>
  </si>
  <si>
    <t>091104803362</t>
  </si>
  <si>
    <t>196308301988032002</t>
  </si>
  <si>
    <t>Ni Ketut Rapi</t>
  </si>
  <si>
    <t>Dr. Ni Ketut Rapi, M.Pd.</t>
  </si>
  <si>
    <t>E.517505</t>
  </si>
  <si>
    <t>091104803357</t>
  </si>
  <si>
    <t>196202211986012001</t>
  </si>
  <si>
    <t>Siti Maryam</t>
  </si>
  <si>
    <t>Dr. Siti Maryam, M.Kes</t>
  </si>
  <si>
    <t>E.143427</t>
  </si>
  <si>
    <t>12100104806993</t>
  </si>
  <si>
    <t>Ilmu Biomedik</t>
  </si>
  <si>
    <t>196512291990032002</t>
  </si>
  <si>
    <t>Ni Nyoman Parwati</t>
  </si>
  <si>
    <t>Dr. Ni Nyoman Parwati, M.Pd</t>
  </si>
  <si>
    <t>Wangaya, Betan,</t>
  </si>
  <si>
    <t>E.837407</t>
  </si>
  <si>
    <t>195512311980031039</t>
  </si>
  <si>
    <t>Dewa Nyoman Sudana</t>
  </si>
  <si>
    <t>Drs. Dewa Nyoman Sudana, M.Pd.</t>
  </si>
  <si>
    <t>C.0384764</t>
  </si>
  <si>
    <t>Pendidikan IPA SD</t>
  </si>
  <si>
    <t>091104803368</t>
  </si>
  <si>
    <t>195402201989031001</t>
  </si>
  <si>
    <t>I Made Danu Budhiarta</t>
  </si>
  <si>
    <t>Drs. I Made Danu Budhiarta, M Pd.</t>
  </si>
  <si>
    <t>E.837436</t>
  </si>
  <si>
    <t>Pend. Olah Raga</t>
  </si>
  <si>
    <t>UNESA</t>
  </si>
  <si>
    <t>091104803392</t>
  </si>
  <si>
    <t>Pendidikan Olahraga</t>
  </si>
  <si>
    <t>196012311986031022</t>
  </si>
  <si>
    <t>I Made Suarjana</t>
  </si>
  <si>
    <t>Drs. I Made Suarjana, M.Pd</t>
  </si>
  <si>
    <t>E.106369</t>
  </si>
  <si>
    <t>Pendidikan Matematika SD</t>
  </si>
  <si>
    <t>101104803290</t>
  </si>
  <si>
    <t>196112081986032001</t>
  </si>
  <si>
    <t>Luh Putu Sendratari</t>
  </si>
  <si>
    <t>Dr. Luh Putu Sendratari, M.Hum.</t>
  </si>
  <si>
    <t>E.143406</t>
  </si>
  <si>
    <t>Kajian Wanita</t>
  </si>
  <si>
    <t>12100104800901</t>
  </si>
  <si>
    <t>PENDIDIKAN SOSIOLOGI</t>
  </si>
  <si>
    <t>196906061994121001</t>
  </si>
  <si>
    <t>I Gusti Lanang Agung Parwata</t>
  </si>
  <si>
    <t>S.Pd., M.Kes.</t>
  </si>
  <si>
    <t>Dr. I Gusti Lanang Agung Parwata, S.Pd, M.Kes.</t>
  </si>
  <si>
    <t>01/12/1994</t>
  </si>
  <si>
    <t>G.206988</t>
  </si>
  <si>
    <t>Penjaskesrek</t>
  </si>
  <si>
    <t>195612311982031032</t>
  </si>
  <si>
    <t>I Ketut Dibia</t>
  </si>
  <si>
    <t>Drs. I Ketut Dibia,S.Pd, M.Pd</t>
  </si>
  <si>
    <t>C.0545505</t>
  </si>
  <si>
    <t>IKIPN Singaraja</t>
  </si>
  <si>
    <t>101104811543</t>
  </si>
  <si>
    <t>Pendidikan Guru Sekolah Dasar</t>
  </si>
  <si>
    <t>195611271983031001</t>
  </si>
  <si>
    <t>I Gusti Agung Oka Negara</t>
  </si>
  <si>
    <t>Drs. I Gusti Agung Oka Negara,S.Pd. M.Kes.</t>
  </si>
  <si>
    <t>C.0802645</t>
  </si>
  <si>
    <t>Univ. Udayana</t>
  </si>
  <si>
    <t>12100104804133</t>
  </si>
  <si>
    <t>196501261992112001</t>
  </si>
  <si>
    <t>I Dewa Ayu Made Budhyani</t>
  </si>
  <si>
    <t>Dra. I Dewa Ayu Made Budhyani, M.Pd.</t>
  </si>
  <si>
    <t>01/11/1992</t>
  </si>
  <si>
    <t>F.049472</t>
  </si>
  <si>
    <t>IKIP Yogyakarta</t>
  </si>
  <si>
    <t>IZIN BELAJAR</t>
  </si>
  <si>
    <t>196404121989031005</t>
  </si>
  <si>
    <t>Ida Bagus Nyoman Sudria</t>
  </si>
  <si>
    <t>Dr. Ida Bagus Nyoman Sudria, M.Sc.</t>
  </si>
  <si>
    <t>E.837534</t>
  </si>
  <si>
    <t>196804081997031002</t>
  </si>
  <si>
    <t>I Ketut Budaya Astra</t>
  </si>
  <si>
    <t>S.Pd., M.Or.</t>
  </si>
  <si>
    <t>I Ketut Budaya Astra, S.Pd, M.Or.</t>
  </si>
  <si>
    <t>01/03/1997</t>
  </si>
  <si>
    <t>Bengkala,</t>
  </si>
  <si>
    <t>G.361923</t>
  </si>
  <si>
    <t>Universitas Surakarta</t>
  </si>
  <si>
    <t>196212311994031009</t>
  </si>
  <si>
    <t>Dewa Made Atmaja</t>
  </si>
  <si>
    <t>Drs. Dewa Made Atmaja, M.Si.</t>
  </si>
  <si>
    <t>01/03/1994</t>
  </si>
  <si>
    <t>G.084296</t>
  </si>
  <si>
    <t>Geografi</t>
  </si>
  <si>
    <t>101104811521</t>
  </si>
  <si>
    <t>196803091994032001</t>
  </si>
  <si>
    <t>Ni Desak Made Sri Adnyawati</t>
  </si>
  <si>
    <t>Ni Desak Made Sri Adnyawati, S.Pd, M.Pd.</t>
  </si>
  <si>
    <t>G.084289</t>
  </si>
  <si>
    <t>Pendidikan Teknologi Kejuruan</t>
  </si>
  <si>
    <t>195903211983032003</t>
  </si>
  <si>
    <t>Maria Goreti Rini Kristiantari</t>
  </si>
  <si>
    <t>Dr. Maria Goreti Rini Kristiantari,M.Pd</t>
  </si>
  <si>
    <t>Yogyakarta,</t>
  </si>
  <si>
    <t>C.0802648</t>
  </si>
  <si>
    <t>Pend. Bahasa dan Seni</t>
  </si>
  <si>
    <t>08104804329</t>
  </si>
  <si>
    <t>197906162002121003</t>
  </si>
  <si>
    <t>Gede Adi Yuniarta</t>
  </si>
  <si>
    <t>S.E., Ak., M.Si.</t>
  </si>
  <si>
    <t>Gede Adi Yuniarta, S.E.Ak, M.Si.</t>
  </si>
  <si>
    <t>01/12/2002</t>
  </si>
  <si>
    <t>L. 064107</t>
  </si>
  <si>
    <t>Akuntansi</t>
  </si>
  <si>
    <t>12100104810563</t>
  </si>
  <si>
    <t>D3 AKUNTANSI</t>
  </si>
  <si>
    <t>196412311989031022</t>
  </si>
  <si>
    <t>I Nyoman Sila</t>
  </si>
  <si>
    <t>Dr. Drs. I Nyoman Sila, M.Hum.</t>
  </si>
  <si>
    <t>Blahbatuh,Gianyar,</t>
  </si>
  <si>
    <t>E.837420</t>
  </si>
  <si>
    <t>101104803568</t>
  </si>
  <si>
    <t>Pendidikan Seni Rupa</t>
  </si>
  <si>
    <t>PENDIDIKAN SENI RUPA</t>
  </si>
  <si>
    <t>196412181994031003</t>
  </si>
  <si>
    <t>I Gusti Made Aryana</t>
  </si>
  <si>
    <t>Dr. Drs.</t>
  </si>
  <si>
    <t>Dr. Drs. I Gusti Made Aryana, M.Hum.</t>
  </si>
  <si>
    <t>Batungsel ,</t>
  </si>
  <si>
    <t>G.084285</t>
  </si>
  <si>
    <t>101104808528</t>
  </si>
  <si>
    <t>195812311985031022</t>
  </si>
  <si>
    <t>I Gede Budasi</t>
  </si>
  <si>
    <t>Dr. I Gede Budasi, M.Ed.</t>
  </si>
  <si>
    <t>D.191318</t>
  </si>
  <si>
    <t>Ilmu Budaya (Linguistik)</t>
  </si>
  <si>
    <t>101104811522</t>
  </si>
  <si>
    <t>196406151989021001</t>
  </si>
  <si>
    <t>Sariyasa</t>
  </si>
  <si>
    <t>M.Sc., Ph.D.</t>
  </si>
  <si>
    <t>Prof. Drs. Sariyasa, M.Sc., Ph.D.</t>
  </si>
  <si>
    <t>01/02/1989</t>
  </si>
  <si>
    <t>Budha</t>
  </si>
  <si>
    <t>E.969193</t>
  </si>
  <si>
    <t>Fliders Univ. of South Australia</t>
  </si>
  <si>
    <t>196512051991031005</t>
  </si>
  <si>
    <t>I Gst. Putu Sudiarta</t>
  </si>
  <si>
    <t>Dr.Phill.</t>
  </si>
  <si>
    <t>Prof. Dr. Phill.I Gst. Putu Sudiarta, M.Si.</t>
  </si>
  <si>
    <t>E.969140</t>
  </si>
  <si>
    <t>Charite Universitat Medizen Berlin</t>
  </si>
  <si>
    <t>09110480688</t>
  </si>
  <si>
    <t>197310032000121001</t>
  </si>
  <si>
    <t>Putu Suarcaya</t>
  </si>
  <si>
    <t>S.Pd., M.Sc.</t>
  </si>
  <si>
    <t>Putu Suarcaya, S.Pd., M.Sc.</t>
  </si>
  <si>
    <t>01/12/2000</t>
  </si>
  <si>
    <t>J.165629</t>
  </si>
  <si>
    <t>Educational Science and Technology</t>
  </si>
  <si>
    <t>University of Twenty</t>
  </si>
  <si>
    <t>11100104809184</t>
  </si>
  <si>
    <t>D3 BAHASA INGGRIS</t>
  </si>
  <si>
    <t>195405291979031001</t>
  </si>
  <si>
    <t>I Nyoman Adil</t>
  </si>
  <si>
    <t>Drs. I Nyoman Adil, M.A.</t>
  </si>
  <si>
    <t>Pembina</t>
  </si>
  <si>
    <t>IV/a</t>
  </si>
  <si>
    <t>C.0037444</t>
  </si>
  <si>
    <t>Special Education</t>
  </si>
  <si>
    <t>University of Virginia USA</t>
  </si>
  <si>
    <t>091104803401</t>
  </si>
  <si>
    <t>195402011980031004</t>
  </si>
  <si>
    <t>I Ketut Suratha</t>
  </si>
  <si>
    <t>Drs. I Ketut Suratha, M.Pd.</t>
  </si>
  <si>
    <t>C.0213692</t>
  </si>
  <si>
    <t>196010091985031002</t>
  </si>
  <si>
    <t>I Wayan Muderawan</t>
  </si>
  <si>
    <t>Dr. I Wayan Muderawan, M.S.</t>
  </si>
  <si>
    <t>E.106470</t>
  </si>
  <si>
    <t>Chemistry</t>
  </si>
  <si>
    <t>Griffith univ. Australia</t>
  </si>
  <si>
    <t>08104804324</t>
  </si>
  <si>
    <t>195902201982031002</t>
  </si>
  <si>
    <t>Gde Artawan</t>
  </si>
  <si>
    <t>Dr. Gde Artawan,M.Pd</t>
  </si>
  <si>
    <t>C.0522027</t>
  </si>
  <si>
    <t xml:space="preserve">  </t>
  </si>
  <si>
    <t>11100104804153</t>
  </si>
  <si>
    <t>195910251986031002</t>
  </si>
  <si>
    <t>Jajang S</t>
  </si>
  <si>
    <t>M.Sn.</t>
  </si>
  <si>
    <t>Drs. Jajang S, M.Sn.</t>
  </si>
  <si>
    <t>Sukabumi,Jawa Barat,</t>
  </si>
  <si>
    <t>E.278018</t>
  </si>
  <si>
    <t>Seni Murni</t>
  </si>
  <si>
    <t>101104811546</t>
  </si>
  <si>
    <t>D3 DESAIN KOMUNIKASI VISUAL</t>
  </si>
  <si>
    <t>195407171979031005</t>
  </si>
  <si>
    <t>Sudirman</t>
  </si>
  <si>
    <t>M.L.S.</t>
  </si>
  <si>
    <t>Dr. Sudirman, M.L.S</t>
  </si>
  <si>
    <t>Bima,</t>
  </si>
  <si>
    <t>A.958861</t>
  </si>
  <si>
    <t>13100104808291</t>
  </si>
  <si>
    <t>195504161981031004</t>
  </si>
  <si>
    <t>I Nengah Suadnyana</t>
  </si>
  <si>
    <t>Drs. I Nengah Suadnyana, M.Pd.</t>
  </si>
  <si>
    <t>C.0410762</t>
  </si>
  <si>
    <t>101104803560</t>
  </si>
  <si>
    <t>Pendidikan Ilmu Pengetahuan Alam Sekolah Dasar</t>
  </si>
  <si>
    <t>196407141988102001</t>
  </si>
  <si>
    <t>Luh Putu Artini</t>
  </si>
  <si>
    <t>M.A., Ph.D.</t>
  </si>
  <si>
    <t>Dra. Luh Putu Artini, MA., Ph.D.</t>
  </si>
  <si>
    <t>01/10/1988</t>
  </si>
  <si>
    <t>E.517508</t>
  </si>
  <si>
    <t>Education</t>
  </si>
  <si>
    <t>The University Of Newcastle Australia</t>
  </si>
  <si>
    <t>08104804325</t>
  </si>
  <si>
    <t>195908301985032001</t>
  </si>
  <si>
    <t>Ni Wayan Suniasih</t>
  </si>
  <si>
    <t>Dra. Ni Wayan Suniasih,S.Pd, M.Pd</t>
  </si>
  <si>
    <t>D.193865</t>
  </si>
  <si>
    <t>UNIV. Negeri Jakarta</t>
  </si>
  <si>
    <t>101104803561</t>
  </si>
  <si>
    <t>196006221986032001</t>
  </si>
  <si>
    <t>A.A.Istri Agung Rai Sudiatmika</t>
  </si>
  <si>
    <t>Dr. A.A.Istri Agung Rai Sudiatmika, M.Pd.</t>
  </si>
  <si>
    <t>E.291550</t>
  </si>
  <si>
    <t>Pendidikan Ilimu Pengetahuan Alam (Sains)</t>
  </si>
  <si>
    <t>195612311985111001</t>
  </si>
  <si>
    <t>I Wayan Suarnajaya</t>
  </si>
  <si>
    <t>Drs. I Wayan Suarnajaya,MA., Ph.D.</t>
  </si>
  <si>
    <t>01/11/1985</t>
  </si>
  <si>
    <t>E.086651</t>
  </si>
  <si>
    <t>08104804327</t>
  </si>
  <si>
    <t>195410171979031001</t>
  </si>
  <si>
    <t>I Ketut Adnyana Putra</t>
  </si>
  <si>
    <t>Drs. I Ketut Adnyana Putra,M.Pd</t>
  </si>
  <si>
    <t>C.0098723</t>
  </si>
  <si>
    <t xml:space="preserve">Bahasa Indonesia </t>
  </si>
  <si>
    <t>101104803563</t>
  </si>
  <si>
    <t>197001291994031002</t>
  </si>
  <si>
    <t>Wahjoedi</t>
  </si>
  <si>
    <t>Dr. Wahjoedi,S.Pd,M.Pd</t>
  </si>
  <si>
    <t>Bojonegoro,</t>
  </si>
  <si>
    <t>G.084291</t>
  </si>
  <si>
    <t>Pendidikan Olah Raga</t>
  </si>
  <si>
    <t>Tahun 2014</t>
  </si>
  <si>
    <t>Pendidikan Jasmani, Kesehatan, dan Rekreasi</t>
  </si>
  <si>
    <t>195908181986031003</t>
  </si>
  <si>
    <t>Agus Sudarmawan</t>
  </si>
  <si>
    <t>Drs.Agus Sudarmawan, M.Si.</t>
  </si>
  <si>
    <t>E.291558</t>
  </si>
  <si>
    <t>101104803292</t>
  </si>
  <si>
    <t>195612311985011002</t>
  </si>
  <si>
    <t>Made Putra</t>
  </si>
  <si>
    <t>Drs. Made Putra, M.Pd.</t>
  </si>
  <si>
    <t>01/01/1985</t>
  </si>
  <si>
    <t>Sambangan,</t>
  </si>
  <si>
    <t>D.193862</t>
  </si>
  <si>
    <t>101104803565</t>
  </si>
  <si>
    <t>195805091985031002</t>
  </si>
  <si>
    <t>DB.KT.NGR. Semara Putra</t>
  </si>
  <si>
    <t>S.Pd., M.For.</t>
  </si>
  <si>
    <t>Drs. DB.KT.NGR. Semara Putra,S.Pd., M.For.</t>
  </si>
  <si>
    <t>D.193866</t>
  </si>
  <si>
    <t>101104803564</t>
  </si>
  <si>
    <t>196611231993031001</t>
  </si>
  <si>
    <t>I Nyoman Suardana</t>
  </si>
  <si>
    <t>Dr. I Nyoman Suardana, M.Si.</t>
  </si>
  <si>
    <t>Sukawati,</t>
  </si>
  <si>
    <t>F.049462</t>
  </si>
  <si>
    <t>Pendidikan IPA (Kimia)</t>
  </si>
  <si>
    <t>14100104800023</t>
  </si>
  <si>
    <t>196609081991022002</t>
  </si>
  <si>
    <t>Ni Made Ratminingsih</t>
  </si>
  <si>
    <t>Dr. Ni Made Ratminingsih, M.A.</t>
  </si>
  <si>
    <t>Sukasada,</t>
  </si>
  <si>
    <t>G.084297</t>
  </si>
  <si>
    <t>11100104808291</t>
  </si>
  <si>
    <t>195912311984031010</t>
  </si>
  <si>
    <t>I Wayan Sujana</t>
  </si>
  <si>
    <t>Drs. I Wayan Sujana, S.Pd, M.Pd.</t>
  </si>
  <si>
    <t>D.032185</t>
  </si>
  <si>
    <t>101104803566</t>
  </si>
  <si>
    <t>196801081994031004</t>
  </si>
  <si>
    <t>I Nyoman Selamat</t>
  </si>
  <si>
    <t>S.Si., M.Si.</t>
  </si>
  <si>
    <t>I Nyoman Selamat,S.Si, M.Si</t>
  </si>
  <si>
    <t>G.084288</t>
  </si>
  <si>
    <t>Kimia Murni</t>
  </si>
  <si>
    <t>101104811538</t>
  </si>
  <si>
    <t>196312311989031021</t>
  </si>
  <si>
    <t>I Ketut Supir</t>
  </si>
  <si>
    <t>Dr. Drs. I Ketut Supir, M.Hum.</t>
  </si>
  <si>
    <t>Guwang,Sukawati,</t>
  </si>
  <si>
    <t>E.837461</t>
  </si>
  <si>
    <t>101104811547</t>
  </si>
  <si>
    <t>195705071985031002</t>
  </si>
  <si>
    <t>Hardiman</t>
  </si>
  <si>
    <t>Drs. Hardiman, M.Si.</t>
  </si>
  <si>
    <t>Garut,Jawa Barat,</t>
  </si>
  <si>
    <t>E.106471</t>
  </si>
  <si>
    <t>15100104801700</t>
  </si>
  <si>
    <t>Tahun 2015</t>
  </si>
  <si>
    <t>196110041987021001</t>
  </si>
  <si>
    <t>I Gusti Ketut Arya Sunu</t>
  </si>
  <si>
    <t>Dr. I Gusti Ketut Arya Sunu, M.Pd.</t>
  </si>
  <si>
    <t>01/02/1987</t>
  </si>
  <si>
    <t>E.309635</t>
  </si>
  <si>
    <t>195512151983032001</t>
  </si>
  <si>
    <t>I G. A. Agung Sri Asri</t>
  </si>
  <si>
    <t>Dr. I G. A. Agung Sri Asri, M.Pd.</t>
  </si>
  <si>
    <t>Kupang,NTT,</t>
  </si>
  <si>
    <t>C.0802646</t>
  </si>
  <si>
    <t>196710131994031001</t>
  </si>
  <si>
    <t>I Wayan Sukra Warpala</t>
  </si>
  <si>
    <t>Dr. I Wayan Sukra Warpala,S.Pd., M.Sc.</t>
  </si>
  <si>
    <t>Kubutambahan,</t>
  </si>
  <si>
    <t>G.084286</t>
  </si>
  <si>
    <t>091104803384</t>
  </si>
  <si>
    <t>196901161994031001</t>
  </si>
  <si>
    <t>I Wayan Puja Astawa</t>
  </si>
  <si>
    <t>S.Pd., M.Stat.Sci.</t>
  </si>
  <si>
    <t>Dr. I Wayan Puja Astawa, S.Pd., M.Stat.Sci.</t>
  </si>
  <si>
    <t>G.084292</t>
  </si>
  <si>
    <t>Universitas Negeri Surabaya</t>
  </si>
  <si>
    <t>101104811529</t>
  </si>
  <si>
    <t>195503041980031001</t>
  </si>
  <si>
    <t>I Nyoman Murda</t>
  </si>
  <si>
    <t>Drs. I Nyoman Murda, M.Pd.</t>
  </si>
  <si>
    <t>C.0384763</t>
  </si>
  <si>
    <t>Pendidikan Dasar</t>
  </si>
  <si>
    <t>11100104805160</t>
  </si>
  <si>
    <t>196706261993031003</t>
  </si>
  <si>
    <t>I Nyoman Sujana</t>
  </si>
  <si>
    <t>Drs. I Nyoman Sujana,M.Si</t>
  </si>
  <si>
    <t>F.049475</t>
  </si>
  <si>
    <t>Manajemen Keuangan</t>
  </si>
  <si>
    <t>Unhas Ujung Pandang</t>
  </si>
  <si>
    <t>15100104801964</t>
  </si>
  <si>
    <t>Manajemen</t>
  </si>
  <si>
    <t>MANAJEMEN</t>
  </si>
  <si>
    <t>196711151993031001</t>
  </si>
  <si>
    <t>I Nyoman Sukajaya</t>
  </si>
  <si>
    <t>M.T.</t>
  </si>
  <si>
    <t>Dr. I Nyoman Sukajaya, M.T.</t>
  </si>
  <si>
    <t>F.049460</t>
  </si>
  <si>
    <t>Teknik Elektro</t>
  </si>
  <si>
    <t>Institut Teknologi Sepuluh November</t>
  </si>
  <si>
    <t>101104811531</t>
  </si>
  <si>
    <t>196703201993031002</t>
  </si>
  <si>
    <t>I Wayan Suja</t>
  </si>
  <si>
    <t>Drs. I Wayan Suja, M.Si.</t>
  </si>
  <si>
    <t>F.049469</t>
  </si>
  <si>
    <t>Kimia Organik</t>
  </si>
  <si>
    <t>ITB bandung</t>
  </si>
  <si>
    <t>101104811539</t>
  </si>
  <si>
    <t xml:space="preserve">Pendidikan Kimia </t>
  </si>
  <si>
    <t>195501091981091001</t>
  </si>
  <si>
    <t>Iyus Akhmad Haris</t>
  </si>
  <si>
    <t>Dr. Iyus Akhmad Haris,M.Pd</t>
  </si>
  <si>
    <t>01/09/1981</t>
  </si>
  <si>
    <t>Sukabumi,Jabar,</t>
  </si>
  <si>
    <t>C.0522036</t>
  </si>
  <si>
    <t>091104803371</t>
  </si>
  <si>
    <t>Pendidikan Ilmu Sosial, Pendidikan Ekonomi</t>
  </si>
  <si>
    <t>196504191990032001</t>
  </si>
  <si>
    <t>Risa Panti Ariani</t>
  </si>
  <si>
    <t>Dra. Risa Panti Ariani, M.Si.</t>
  </si>
  <si>
    <t>Kristen</t>
  </si>
  <si>
    <t>Biak,Irian Jaya,</t>
  </si>
  <si>
    <t>E.837424</t>
  </si>
  <si>
    <t>Psikologi Perkembangan</t>
  </si>
  <si>
    <t>Unpad Bandung</t>
  </si>
  <si>
    <t>101104803556</t>
  </si>
  <si>
    <t>195912311986031019</t>
  </si>
  <si>
    <t>Wayan Cipta</t>
  </si>
  <si>
    <t>M.M.</t>
  </si>
  <si>
    <t>Drs. Wayan Cipta, M.M.</t>
  </si>
  <si>
    <t>E.143422</t>
  </si>
  <si>
    <t>Unibraw Malang</t>
  </si>
  <si>
    <t>101104811520</t>
  </si>
  <si>
    <t>Pendidikan Ekonomi</t>
  </si>
  <si>
    <t>195904221986032001</t>
  </si>
  <si>
    <t>Ni Nyoman Ganing</t>
  </si>
  <si>
    <t>Dra. Ni Nyoman Ganing, M.Hum.</t>
  </si>
  <si>
    <t>Sembiran,Buleleng,</t>
  </si>
  <si>
    <t>E.106418</t>
  </si>
  <si>
    <t>196609201991032001</t>
  </si>
  <si>
    <t>Ni Made Sri Mertasari</t>
  </si>
  <si>
    <t>Dr. Ni Made Sri Mertasari, M.Pd.</t>
  </si>
  <si>
    <t>E.971856</t>
  </si>
  <si>
    <t>197012101995012001</t>
  </si>
  <si>
    <t>Dewi Oktofa Rachmawati</t>
  </si>
  <si>
    <t>Dewi Oktofa Rachmawati,S.Si,M.Si</t>
  </si>
  <si>
    <t>01/01/1995</t>
  </si>
  <si>
    <t>Mataram,</t>
  </si>
  <si>
    <t>G.206990</t>
  </si>
  <si>
    <t>197106161996021001</t>
  </si>
  <si>
    <t>I Gede Sudirtha</t>
  </si>
  <si>
    <t>Dr. I Gede Sudirtha, S.Pd, M.Pd</t>
  </si>
  <si>
    <t>01/02/1996</t>
  </si>
  <si>
    <t>Buduk,</t>
  </si>
  <si>
    <t>G.309557</t>
  </si>
  <si>
    <t>196804171995011001</t>
  </si>
  <si>
    <t>I Dewa Ketut Sastrawidana</t>
  </si>
  <si>
    <t>Dr. I Dewa Ketut Sastrawidana,S.Si, M.Si</t>
  </si>
  <si>
    <t>Belatungan Tabanan,</t>
  </si>
  <si>
    <t>G.206989</t>
  </si>
  <si>
    <t>Pengelolaan Sumber Daya Alam &amp; Lingkungan</t>
  </si>
  <si>
    <t>IPB Bogor</t>
  </si>
  <si>
    <t>12100104804110</t>
  </si>
  <si>
    <t>196307091990031001</t>
  </si>
  <si>
    <t>I Putu Panca Adi</t>
  </si>
  <si>
    <t>Drs. I Putu Panca Adi, M.Pd.</t>
  </si>
  <si>
    <t>E.837462</t>
  </si>
  <si>
    <t>197009182001121001</t>
  </si>
  <si>
    <t>I Putu Suka Arsa</t>
  </si>
  <si>
    <t>S.T., M.T.</t>
  </si>
  <si>
    <t>Dr. I Putu Suka Arsa, S.T, M.T.</t>
  </si>
  <si>
    <t>01/12/2001</t>
  </si>
  <si>
    <t>Tiyinggading,</t>
  </si>
  <si>
    <t>31/3/2008</t>
  </si>
  <si>
    <t>K.072763</t>
  </si>
  <si>
    <t>ITS Surabaya</t>
  </si>
  <si>
    <t>Pendidikan Teknik Elektro</t>
  </si>
  <si>
    <t>PEND. TEKNIK ELEKTRO</t>
  </si>
  <si>
    <t>197106161999031007</t>
  </si>
  <si>
    <t>Nyoman Santiyadnya</t>
  </si>
  <si>
    <t>S.Si., M.T.</t>
  </si>
  <si>
    <t>Dr. Nyoman Santiyadnya, S.Si., M.T.</t>
  </si>
  <si>
    <t>I.030887</t>
  </si>
  <si>
    <t>197309262001121001</t>
  </si>
  <si>
    <t>I Wayan Artanayasa</t>
  </si>
  <si>
    <t>Dr. I Wayan Artanayasa, S.Pd, M.Pd.</t>
  </si>
  <si>
    <t>K.072768</t>
  </si>
  <si>
    <t>196502191991032001</t>
  </si>
  <si>
    <t>Damiati</t>
  </si>
  <si>
    <t>Dra. Damiati, M.Kes</t>
  </si>
  <si>
    <t>Jakarta,</t>
  </si>
  <si>
    <t>E.969144</t>
  </si>
  <si>
    <t>Kesehatan Ibu dan Anak</t>
  </si>
  <si>
    <t>196608181998021001</t>
  </si>
  <si>
    <t>Agus Adiarta</t>
  </si>
  <si>
    <t>Dr. Agus Adiarta, ST., MT.</t>
  </si>
  <si>
    <t>01/02/1998</t>
  </si>
  <si>
    <t>H.057159</t>
  </si>
  <si>
    <t>D3 TEKNIK ELEKTRONIKA</t>
  </si>
  <si>
    <t>197103031997032001</t>
  </si>
  <si>
    <t>Cokorda Istri Raka Marsiti</t>
  </si>
  <si>
    <t>Cokorda Istri Raka Marsiti, S.Pd., M.Pd.</t>
  </si>
  <si>
    <t>Guwang,</t>
  </si>
  <si>
    <t>G.404902</t>
  </si>
  <si>
    <t>UNY Yogyakarta</t>
  </si>
  <si>
    <t>197307271999031001</t>
  </si>
  <si>
    <t>Edy Sujana</t>
  </si>
  <si>
    <t>S.E., M.Si., Ak.</t>
  </si>
  <si>
    <t>Dr. Edy Sujana, S.E., M.Si.Ak.</t>
  </si>
  <si>
    <t>I.030886</t>
  </si>
  <si>
    <t>11100104803104</t>
  </si>
  <si>
    <t>S1 AKUNTANSI</t>
  </si>
  <si>
    <t>196705272001121001</t>
  </si>
  <si>
    <t>Dr. I Ketut Sudiana, S.Pd. M Kes</t>
  </si>
  <si>
    <t>Bali</t>
  </si>
  <si>
    <t>K.072774</t>
  </si>
  <si>
    <t>Ilmu Keolahragaan</t>
  </si>
  <si>
    <t>Ilmu Olah Raga</t>
  </si>
  <si>
    <t>ILMU KEOLAHRAGAAN</t>
  </si>
  <si>
    <t>196503201990031002</t>
  </si>
  <si>
    <t>I Gede Nurjaya</t>
  </si>
  <si>
    <t>Drs.I Gede Nurjaya,M.Pd</t>
  </si>
  <si>
    <t>E.837421</t>
  </si>
  <si>
    <t>101104811523</t>
  </si>
  <si>
    <t>197703152002122003</t>
  </si>
  <si>
    <t>Nyoman Trisna Herawati</t>
  </si>
  <si>
    <t>S.E., Ak., M.Pd.</t>
  </si>
  <si>
    <t>Nyoman Trisna Herawati, S.E.Ak., M.Pd.</t>
  </si>
  <si>
    <t>L.064131</t>
  </si>
  <si>
    <t>Undiksha</t>
  </si>
  <si>
    <t>11100104814525</t>
  </si>
  <si>
    <t>196909042003122001</t>
  </si>
  <si>
    <t>Ni Luh Gede Erni Sulindawati</t>
  </si>
  <si>
    <t>Ni Luh Gede Erni Sulindawati, SE. Ak,M.Pd.</t>
  </si>
  <si>
    <t>01/12/2003</t>
  </si>
  <si>
    <t>Dalung,</t>
  </si>
  <si>
    <t>L 165262</t>
  </si>
  <si>
    <t>11100104808266</t>
  </si>
  <si>
    <t>197408012000032001</t>
  </si>
  <si>
    <t>Ketut Agustini</t>
  </si>
  <si>
    <t>Dr. Ketut Agustini, S.Si, M.Si.</t>
  </si>
  <si>
    <t>01/03/2000</t>
  </si>
  <si>
    <t>Sangsit,</t>
  </si>
  <si>
    <t>J.102939</t>
  </si>
  <si>
    <t>15100104802369</t>
  </si>
  <si>
    <t>Pendidikan Teknik Informatika</t>
  </si>
  <si>
    <t>PTI</t>
  </si>
  <si>
    <t>197011181997032001</t>
  </si>
  <si>
    <t>Ni Ketut Kertiasih</t>
  </si>
  <si>
    <t>S.Si., M.Pd.</t>
  </si>
  <si>
    <t>Ni Ketut Kertiasih, S.Si., M.Pd.</t>
  </si>
  <si>
    <t>Gunaksa Klungkung,</t>
  </si>
  <si>
    <t>G.404903</t>
  </si>
  <si>
    <t>D3 MANAJEMEN INFORMATIKA</t>
  </si>
  <si>
    <t>197606252001122001</t>
  </si>
  <si>
    <t>Luh Joni Erawati Dewi</t>
  </si>
  <si>
    <t>S.T., M.Pd.</t>
  </si>
  <si>
    <t>Dr. Luh Joni Erawati Dewi, S.T., M.Pd.</t>
  </si>
  <si>
    <t>K.072777</t>
  </si>
  <si>
    <t>Universitas Pendidikan Ganesha</t>
  </si>
  <si>
    <t>Teknik Informatika</t>
  </si>
  <si>
    <t>197711282001122001</t>
  </si>
  <si>
    <t>Ni Wayan Marti</t>
  </si>
  <si>
    <t>S.Kom., M.Kom.</t>
  </si>
  <si>
    <t>Ni Wayan Marti, S.Kom, M. Kom.</t>
  </si>
  <si>
    <t>K.072778</t>
  </si>
  <si>
    <t>Komputer</t>
  </si>
  <si>
    <t>197008152001121002</t>
  </si>
  <si>
    <t>I Putu Gede Diatmika</t>
  </si>
  <si>
    <t>I Putu Gede Diatmika,SE.AK., M.Si.</t>
  </si>
  <si>
    <t>Kapal Badung,</t>
  </si>
  <si>
    <t>K.072779</t>
  </si>
  <si>
    <t>Ekonomika Pembangunan</t>
  </si>
  <si>
    <t>11100104805202</t>
  </si>
  <si>
    <t>196810291993032001</t>
  </si>
  <si>
    <t>Ni Made Suci</t>
  </si>
  <si>
    <t>Dra.Ni Made Suci,M.Si</t>
  </si>
  <si>
    <t>F.049466</t>
  </si>
  <si>
    <t>Universitas Airlangga</t>
  </si>
  <si>
    <t>11100104808295</t>
  </si>
  <si>
    <t>196805172001121001</t>
  </si>
  <si>
    <t>I Ketut Yoda</t>
  </si>
  <si>
    <t>Dr. I Ketut Yoda, S.Pd., M.Or.</t>
  </si>
  <si>
    <t>Suana Klungkung,</t>
  </si>
  <si>
    <t>K.072767</t>
  </si>
  <si>
    <t>11100104805045</t>
  </si>
  <si>
    <t>197603152001121002</t>
  </si>
  <si>
    <t>Komang Setemen</t>
  </si>
  <si>
    <t>Dr. Komang Setemen, S.Si., M.T.</t>
  </si>
  <si>
    <t>Unggahan,</t>
  </si>
  <si>
    <t>K.072776</t>
  </si>
  <si>
    <t>12100104804868</t>
  </si>
  <si>
    <t>196909181994032001</t>
  </si>
  <si>
    <t>Ni Luh Putu Manik Widiyanti</t>
  </si>
  <si>
    <t>S.Si., M.Kes.</t>
  </si>
  <si>
    <t>Dr. Ni Luh Putu Manik Widiyanti, S.Si., M.Kes.</t>
  </si>
  <si>
    <t>Buahan Tabanan,</t>
  </si>
  <si>
    <t>G.084295</t>
  </si>
  <si>
    <t>Kedokteran</t>
  </si>
  <si>
    <t>196902061996011001</t>
  </si>
  <si>
    <t>I Putu Darmayasa</t>
  </si>
  <si>
    <t>I Putu Darmayasa, S.Pd, M.For</t>
  </si>
  <si>
    <t>01/01/1996</t>
  </si>
  <si>
    <t>Gunung Sari,</t>
  </si>
  <si>
    <t>G.286568</t>
  </si>
  <si>
    <t>197602062005011002</t>
  </si>
  <si>
    <t>I Nyoman Sukarta</t>
  </si>
  <si>
    <t>S.Pd., M.Si.</t>
  </si>
  <si>
    <t>I Nyoman Sukarta, S.Pd, M.Si.</t>
  </si>
  <si>
    <t>01/01/2005</t>
  </si>
  <si>
    <t>Padpadan,Gianyar,</t>
  </si>
  <si>
    <t>M.054978</t>
  </si>
  <si>
    <t>12100104804250</t>
  </si>
  <si>
    <t>196808282002121001</t>
  </si>
  <si>
    <t>I Made Gunamantha</t>
  </si>
  <si>
    <t>S.T., M.M.</t>
  </si>
  <si>
    <t>Dr. I Made Gunamantha, ST, MM.</t>
  </si>
  <si>
    <t>L.064123</t>
  </si>
  <si>
    <t>Manajemen Industri</t>
  </si>
  <si>
    <t>Teknik Kimia</t>
  </si>
  <si>
    <t>197708192002121003</t>
  </si>
  <si>
    <t>I Putu Gede Parma</t>
  </si>
  <si>
    <t>S.St.Par., M.Par.</t>
  </si>
  <si>
    <t>I Putu Gede Parma, S.St.Par., M.Par.</t>
  </si>
  <si>
    <t>Mataram Barat,</t>
  </si>
  <si>
    <t>L 064126</t>
  </si>
  <si>
    <t>Manajemen Pariwisata</t>
  </si>
  <si>
    <t>STP Nusa Dua</t>
  </si>
  <si>
    <t>12100104810865</t>
  </si>
  <si>
    <t>Humaniora</t>
  </si>
  <si>
    <t>D3 PERHOTELAN</t>
  </si>
  <si>
    <t>197108281997032001</t>
  </si>
  <si>
    <t>Putu Agus Mayuni</t>
  </si>
  <si>
    <t>Putu Agus Mayuni, S.Pd, M. Si.</t>
  </si>
  <si>
    <t>Lektor</t>
  </si>
  <si>
    <t>G.361925</t>
  </si>
  <si>
    <t>Pengembangan Sumber Daya Manusia</t>
  </si>
  <si>
    <t>195903111986022001</t>
  </si>
  <si>
    <t>Nyoman Kusmariyatni</t>
  </si>
  <si>
    <t>Dra. Nyoman Kusmariyatni, S.Pd., M.Pd.</t>
  </si>
  <si>
    <t>01/02/1986</t>
  </si>
  <si>
    <t>E.106371</t>
  </si>
  <si>
    <t>BP</t>
  </si>
  <si>
    <t>11100104808773</t>
  </si>
  <si>
    <t>197702012001121001</t>
  </si>
  <si>
    <t>Anantawikrama Tungga Atmadja</t>
  </si>
  <si>
    <t>Dr. Anantawikrama Tungga Atmadja, S.E., Ak., M.Si.</t>
  </si>
  <si>
    <t>K.072780</t>
  </si>
  <si>
    <t>Ilmu Akuntansi</t>
  </si>
  <si>
    <t>Universitas Brawijaya</t>
  </si>
  <si>
    <t>13100104801226</t>
  </si>
  <si>
    <t>198008302002121001</t>
  </si>
  <si>
    <t>I Wayan Mudianta</t>
  </si>
  <si>
    <t>S.Pd., M.Phill., Ph.D.</t>
  </si>
  <si>
    <t>I Wayan Mudianta, S.Pd., M.Phil., Ph.D.</t>
  </si>
  <si>
    <t>21/12/2016</t>
  </si>
  <si>
    <t>L.064125</t>
  </si>
  <si>
    <t>University of Queensland Australia</t>
  </si>
  <si>
    <t>14100104800184</t>
  </si>
  <si>
    <t>196312312002121044</t>
  </si>
  <si>
    <t>I Ketut Margi</t>
  </si>
  <si>
    <t>Dr. I Ketut Margi, M.Si</t>
  </si>
  <si>
    <t>Kembangmerta, Tabanan,</t>
  </si>
  <si>
    <t>L.064134</t>
  </si>
  <si>
    <t>12100104800664</t>
  </si>
  <si>
    <t>195604041983031002</t>
  </si>
  <si>
    <t>Wayan Tirka</t>
  </si>
  <si>
    <t>Drs. Wayan Tirka,M.Pd</t>
  </si>
  <si>
    <t>Jembrana,</t>
  </si>
  <si>
    <t>Penata Tingkat I</t>
  </si>
  <si>
    <t>III/d</t>
  </si>
  <si>
    <t>C.0776531</t>
  </si>
  <si>
    <t>101104803291</t>
  </si>
  <si>
    <t>196107171986011003</t>
  </si>
  <si>
    <t>I Gusti Agung Nyoman Setiawan</t>
  </si>
  <si>
    <t>Dr.I Gusti Agung Nyoman Setiawan, M.Si.</t>
  </si>
  <si>
    <t>Denbantas,Tabanan,</t>
  </si>
  <si>
    <t>E.143409</t>
  </si>
  <si>
    <t>196111111987021001</t>
  </si>
  <si>
    <t>Gede Suweken</t>
  </si>
  <si>
    <t>Dr. Gede Suweken, M.Sc.</t>
  </si>
  <si>
    <t>31/11/1997</t>
  </si>
  <si>
    <t>E.293517</t>
  </si>
  <si>
    <t>Applied Analysis</t>
  </si>
  <si>
    <t>Delft University Of Technology Belanda</t>
  </si>
  <si>
    <t>196707051994031004</t>
  </si>
  <si>
    <t>I Wayan Artika</t>
  </si>
  <si>
    <t>S.Pd., M.Hum.</t>
  </si>
  <si>
    <t>Dr. I Wayan Artika,S.Pd,M.Hum</t>
  </si>
  <si>
    <t>G.084294</t>
  </si>
  <si>
    <t>15100104811014</t>
  </si>
  <si>
    <t>Sastra (dan Bahasa) Indonesia</t>
  </si>
  <si>
    <t>196608311993032001</t>
  </si>
  <si>
    <t>Tuty Maryati</t>
  </si>
  <si>
    <t>Dr. Tuty Maryati,M.Pd</t>
  </si>
  <si>
    <t>F.049464</t>
  </si>
  <si>
    <t>196012311990031017</t>
  </si>
  <si>
    <t>I Ketut Sudita</t>
  </si>
  <si>
    <t>Dr. I Ketut Sudita, M.Si</t>
  </si>
  <si>
    <t>E.837464</t>
  </si>
  <si>
    <t>14100104800617</t>
  </si>
  <si>
    <t>197105202001121002</t>
  </si>
  <si>
    <t>Suratmin</t>
  </si>
  <si>
    <t>Dr. Suratmin, S.Pd. M.Or</t>
  </si>
  <si>
    <t>Boyolali,</t>
  </si>
  <si>
    <t>K.072773</t>
  </si>
  <si>
    <t>UNS</t>
  </si>
  <si>
    <t>15100104804263</t>
  </si>
  <si>
    <t>Pendidikan Kepelatihan Olahraga</t>
  </si>
  <si>
    <t>PEND. KEPELATIHAN OLAHRAGA</t>
  </si>
  <si>
    <t>195611141990031002</t>
  </si>
  <si>
    <t>I Gusti Nyoman Widnyana</t>
  </si>
  <si>
    <t>M.Erg.</t>
  </si>
  <si>
    <t>Drs. I Gusti Nyoman Widnyana, M.Erg.</t>
  </si>
  <si>
    <t>E.971864</t>
  </si>
  <si>
    <t>Desain Grafis</t>
  </si>
  <si>
    <t>FSSRD Unud</t>
  </si>
  <si>
    <t>14100104801036</t>
  </si>
  <si>
    <t>Seni Grafis</t>
  </si>
  <si>
    <t>196904231994031001</t>
  </si>
  <si>
    <t>I Wayan Sudiarta</t>
  </si>
  <si>
    <t>I Wayan Sudiarta, S.Pd., M.Si.</t>
  </si>
  <si>
    <t>G.084287</t>
  </si>
  <si>
    <t>11100104805247</t>
  </si>
  <si>
    <t>196410031990032001</t>
  </si>
  <si>
    <t>Luh Suartini</t>
  </si>
  <si>
    <t>Dra. Luh Suartini, M.Pd.</t>
  </si>
  <si>
    <t>E.837408</t>
  </si>
  <si>
    <t>11100104806725</t>
  </si>
  <si>
    <t>197609022000031001</t>
  </si>
  <si>
    <t>Dewa Putu Ramendra</t>
  </si>
  <si>
    <t>Dr. Dewa Putu Ramendra, S.Pd., M.Pd.</t>
  </si>
  <si>
    <t>J.102940</t>
  </si>
  <si>
    <t xml:space="preserve">Universitas Udayana </t>
  </si>
  <si>
    <t>15100104800981</t>
  </si>
  <si>
    <t>196904091997031002</t>
  </si>
  <si>
    <t>I Gusti Made Budiarta</t>
  </si>
  <si>
    <t>I Gusti Made Budiarta, S.Pd., M.Pd.</t>
  </si>
  <si>
    <t>G.361924</t>
  </si>
  <si>
    <t>11100104804986</t>
  </si>
  <si>
    <t>197212072002122003</t>
  </si>
  <si>
    <t>Ni Made Suriani</t>
  </si>
  <si>
    <t>S.Pd., M.Par.</t>
  </si>
  <si>
    <t>Ni Made Suriani, S.Pd, M.Par.</t>
  </si>
  <si>
    <t>Sepang,</t>
  </si>
  <si>
    <t>L. 064128</t>
  </si>
  <si>
    <t>Kajian Pariwisata</t>
  </si>
  <si>
    <t>197601192003122001</t>
  </si>
  <si>
    <t>Ni Wayan Yuningrat</t>
  </si>
  <si>
    <t>S.T., M.Sc.</t>
  </si>
  <si>
    <t>Ni Wayan Yuningrat, S.T, M.Sc.</t>
  </si>
  <si>
    <t>L.165261</t>
  </si>
  <si>
    <t>Ilmu Kimia</t>
  </si>
  <si>
    <t>Universitas Gajah Mada</t>
  </si>
  <si>
    <t>12100104811875</t>
  </si>
  <si>
    <t>197803112003122001</t>
  </si>
  <si>
    <t>Ni Luh Putu Sri Adnyani</t>
  </si>
  <si>
    <t xml:space="preserve">Dr. </t>
  </si>
  <si>
    <t>Dr. Ni Luh Putu Sri Adnyani, S.Pd., M.Hum.</t>
  </si>
  <si>
    <t>Subagan,</t>
  </si>
  <si>
    <t>L1 65255</t>
  </si>
  <si>
    <t>11100104808275</t>
  </si>
  <si>
    <t>197105101999032001</t>
  </si>
  <si>
    <t>Lucy Sri Musmini</t>
  </si>
  <si>
    <t>Lucy Sri Musmini, S.E., M.Si., Ak.</t>
  </si>
  <si>
    <t>I,030889</t>
  </si>
  <si>
    <t>11100104806714</t>
  </si>
  <si>
    <t>197108152001121001</t>
  </si>
  <si>
    <t>I Made Tegeh</t>
  </si>
  <si>
    <t>Dr. I Made Tegeh, S.Pd., M.Pd.</t>
  </si>
  <si>
    <t>K.072784</t>
  </si>
  <si>
    <t>12100104804223</t>
  </si>
  <si>
    <t>198003122002121002</t>
  </si>
  <si>
    <t>A.A. Ngurah Yudha Martin Mahardika</t>
  </si>
  <si>
    <t>A.A. Ngurah Yudha Martin Mahardika, S.Pd., M.Pd.</t>
  </si>
  <si>
    <t>L. 064127</t>
  </si>
  <si>
    <t>IKIP Negeri Singaraja</t>
  </si>
  <si>
    <t>12100104809350</t>
  </si>
  <si>
    <t>197904142002121002</t>
  </si>
  <si>
    <t>Gede Ari Yudasmara</t>
  </si>
  <si>
    <t>Dr. Gede Ari Yudasmara, S.Si., M.Si.</t>
  </si>
  <si>
    <t>L.064112</t>
  </si>
  <si>
    <t>Sumber Daya Pesisir dan Lautan</t>
  </si>
  <si>
    <t>Teknik Kelautan dan Ilmu Kelautan</t>
  </si>
  <si>
    <t>198209102005012001</t>
  </si>
  <si>
    <t>Luh Putu Putrini Mahadewi</t>
  </si>
  <si>
    <t>S.Pd., M.S.</t>
  </si>
  <si>
    <t>Luh Putu Putrini Mahadewi, S.Pd., M.S.</t>
  </si>
  <si>
    <t>M.054981</t>
  </si>
  <si>
    <t>197104212002122001</t>
  </si>
  <si>
    <t>Luh Masdarini</t>
  </si>
  <si>
    <t>Luh Masdarini, S.Pd., M.Pd.</t>
  </si>
  <si>
    <t>Gunung Sari</t>
  </si>
  <si>
    <t>L.064130</t>
  </si>
  <si>
    <t>PKK (Tata Boga )</t>
  </si>
  <si>
    <t>STKIP Singaraja</t>
  </si>
  <si>
    <t>198302172006041003</t>
  </si>
  <si>
    <t>I Made Suarsana</t>
  </si>
  <si>
    <t>I Made Suarsana, S.Pd., M.Si.</t>
  </si>
  <si>
    <t>01/04/2006</t>
  </si>
  <si>
    <t>Tianyar, Karangasem,</t>
  </si>
  <si>
    <t>M.349831</t>
  </si>
  <si>
    <t>198301052006041001</t>
  </si>
  <si>
    <t>I Nyoman Yasa</t>
  </si>
  <si>
    <t>S.Pd., M.A.</t>
  </si>
  <si>
    <t>I Nyoman Yasa, S.Pd., M.A.</t>
  </si>
  <si>
    <t>M.348788</t>
  </si>
  <si>
    <t>11100104805195</t>
  </si>
  <si>
    <t>197912202006041001</t>
  </si>
  <si>
    <t>Putu Artawan</t>
  </si>
  <si>
    <t>Putu Artawan, S.Pd., M.Si.</t>
  </si>
  <si>
    <t>M.349791</t>
  </si>
  <si>
    <t xml:space="preserve">Pend. Fisika </t>
  </si>
  <si>
    <t>12100104812141</t>
  </si>
  <si>
    <t>198104162005012002</t>
  </si>
  <si>
    <t>Ni Made Ary Widiastini</t>
  </si>
  <si>
    <t>Dr. Ni Made Ary Widiastini, S.St.Par., M.Par.</t>
  </si>
  <si>
    <t>M.054983</t>
  </si>
  <si>
    <t>11100104808283</t>
  </si>
  <si>
    <t>197210202010122002</t>
  </si>
  <si>
    <t>Ni Kadek Sinarwati</t>
  </si>
  <si>
    <t>Ni Kadek Sinarwati, S.E., M.Si., Ak.</t>
  </si>
  <si>
    <t>01/12/2010</t>
  </si>
  <si>
    <t xml:space="preserve">     Pangitebel, Karangasem,  </t>
  </si>
  <si>
    <t>196912311994031012</t>
  </si>
  <si>
    <t>I Wayan Karyasa</t>
  </si>
  <si>
    <t>Dr.rer.nat.</t>
  </si>
  <si>
    <t>Dr. rer.nat. I Wayan Karyasa,S.Pd,M.Sc</t>
  </si>
  <si>
    <t>G.084293</t>
  </si>
  <si>
    <t>Berlin Technische Universitat Berlin</t>
  </si>
  <si>
    <t>197403162006042001</t>
  </si>
  <si>
    <t>Made Diah Angendari</t>
  </si>
  <si>
    <t>Made Diah Angendari, S.Pd., M.Pd.</t>
  </si>
  <si>
    <t>M.349793</t>
  </si>
  <si>
    <t>197604122006041001</t>
  </si>
  <si>
    <t>Ketut Sedana Arta</t>
  </si>
  <si>
    <t>Ketut Sedana Arta, S.Pd., M.Pd.</t>
  </si>
  <si>
    <t>Penglatan,</t>
  </si>
  <si>
    <t>M.349809</t>
  </si>
  <si>
    <t>Pend. Sejarah</t>
  </si>
  <si>
    <t>198104142006041001</t>
  </si>
  <si>
    <t>I Kadek Suartama</t>
  </si>
  <si>
    <t>I Kadek Suartama, S.Pd., M.Pd.</t>
  </si>
  <si>
    <t>Manggissari,</t>
  </si>
  <si>
    <t>M.349797</t>
  </si>
  <si>
    <t>196312311989031026</t>
  </si>
  <si>
    <t xml:space="preserve"> I Nyoman Tika</t>
  </si>
  <si>
    <t>Dr. I Nyoman Tika, M.Si.</t>
  </si>
  <si>
    <t>Br. Bucu Klungkung,</t>
  </si>
  <si>
    <t>E.837449</t>
  </si>
  <si>
    <t>Biokimia</t>
  </si>
  <si>
    <t>198304052008122001</t>
  </si>
  <si>
    <t>Nyoman Dini Andiani</t>
  </si>
  <si>
    <t>Nyoman Dini Andiani, S.St.Par., M.Par.</t>
  </si>
  <si>
    <t>01/12/2008</t>
  </si>
  <si>
    <t>Panji,</t>
  </si>
  <si>
    <t>12100104812027</t>
  </si>
  <si>
    <t>197502212003121001</t>
  </si>
  <si>
    <t>Gede Rasben Dantes</t>
  </si>
  <si>
    <t>S.T., M.T.I.</t>
  </si>
  <si>
    <t>Dr. Gede Rasben Dantes, S.T, M.T.I.</t>
  </si>
  <si>
    <t>L.165257</t>
  </si>
  <si>
    <t>UI Jakarta</t>
  </si>
  <si>
    <t>198104192006042002</t>
  </si>
  <si>
    <t>Ni Luh Putu Eka Sulistia Dewi</t>
  </si>
  <si>
    <t>S.Pd. M.Pd.</t>
  </si>
  <si>
    <t>Ni Luh Putu Eka Sulistia Dewi, S.Pd. M.Pd.</t>
  </si>
  <si>
    <t>Kintamani,</t>
  </si>
  <si>
    <t>M.349789</t>
  </si>
  <si>
    <t>11100104808272</t>
  </si>
  <si>
    <t>198304022006042001</t>
  </si>
  <si>
    <t>I G A Lokita Purnamika Utami</t>
  </si>
  <si>
    <t>I G A Lokita Purnamika Utami, S.Pd., M.Pd.</t>
  </si>
  <si>
    <t>M.349807</t>
  </si>
  <si>
    <t>12100104810822</t>
  </si>
  <si>
    <t>198604272009122003</t>
  </si>
  <si>
    <t>Putu Nanci Riastini</t>
  </si>
  <si>
    <t>Putu Nanci Riastini, S.Pd., M.Pd.</t>
  </si>
  <si>
    <t>01/12/2009</t>
  </si>
  <si>
    <t>Singaraja, Buleleng,</t>
  </si>
  <si>
    <t>198504022009121009</t>
  </si>
  <si>
    <t>I Gede Margunayasa</t>
  </si>
  <si>
    <t>I Gede Margunayasa, S.Pd., M.Pd.</t>
  </si>
  <si>
    <t>Q 140924</t>
  </si>
  <si>
    <t>12100104810825</t>
  </si>
  <si>
    <t>197204202001121001</t>
  </si>
  <si>
    <t>I Komang Sudarma</t>
  </si>
  <si>
    <t>Dr. I Komang Sudarma,S.Pd, M.Pd.</t>
  </si>
  <si>
    <t>K.072785</t>
  </si>
  <si>
    <t>197912102003121001</t>
  </si>
  <si>
    <t>Made Santo Gitakarma</t>
  </si>
  <si>
    <t>Made Santo Gitakarma, S.T., M.T.</t>
  </si>
  <si>
    <t>L.165259</t>
  </si>
  <si>
    <t>Telekomunikasi</t>
  </si>
  <si>
    <t>198005032006042003</t>
  </si>
  <si>
    <t>Made Ary Meitriana</t>
  </si>
  <si>
    <t>Made Ary Meitriana, S.Pd., M.Pd.</t>
  </si>
  <si>
    <t>Sawan, Buleleng,</t>
  </si>
  <si>
    <t>M.349794</t>
  </si>
  <si>
    <t>Pend. Ekonomi</t>
  </si>
  <si>
    <t>12100104805110</t>
  </si>
  <si>
    <t>197612142009122002</t>
  </si>
  <si>
    <t>Ni Wayan Rati</t>
  </si>
  <si>
    <t>Ni Wayan Rati, S.Pd., M.Pd.</t>
  </si>
  <si>
    <t>198307262009121004</t>
  </si>
  <si>
    <t>I Made Citra Wibawa</t>
  </si>
  <si>
    <t>I Made Citra Wibawa, S.Pd., M.Pd.</t>
  </si>
  <si>
    <t>Petiga, Tabanan,</t>
  </si>
  <si>
    <t>14100104803619</t>
  </si>
  <si>
    <t>198201102006042002</t>
  </si>
  <si>
    <t>Desak Made Sri Mardani</t>
  </si>
  <si>
    <t>S.S., M.Pd.</t>
  </si>
  <si>
    <t>Desak Made Sri Mardani, S.S., M.Pd.</t>
  </si>
  <si>
    <t>M.349800</t>
  </si>
  <si>
    <t>Pendidikan Bahasa Jepang</t>
  </si>
  <si>
    <t>UPI</t>
  </si>
  <si>
    <t>15100104800947</t>
  </si>
  <si>
    <t>PENDIDIKAN BAHASA JEPANG</t>
  </si>
  <si>
    <t>195804071983031001</t>
  </si>
  <si>
    <t>Sanusi Mulyadiharja</t>
  </si>
  <si>
    <t>Drs. Sanusi Mulyadiharja, M.Pd.</t>
  </si>
  <si>
    <t>Garut,</t>
  </si>
  <si>
    <t>Penata</t>
  </si>
  <si>
    <t>III/c</t>
  </si>
  <si>
    <t>D.040046</t>
  </si>
  <si>
    <t>195709061986031004</t>
  </si>
  <si>
    <t>Ndara Tanggu Renda</t>
  </si>
  <si>
    <t>Drs. Ndara Tanggu Renda, M.Pd.</t>
  </si>
  <si>
    <t>Sumba Barat, NTT,</t>
  </si>
  <si>
    <t>Asisten Ahli</t>
  </si>
  <si>
    <t>E.109884</t>
  </si>
  <si>
    <t>PPKn</t>
  </si>
  <si>
    <t>Univ Kristen Satyawacana Salatiga</t>
  </si>
  <si>
    <t>12100104805781</t>
  </si>
  <si>
    <t>196812311993031012</t>
  </si>
  <si>
    <t>I Wayan Bagia</t>
  </si>
  <si>
    <t>Dr.I Wayan Bagia, M.Si</t>
  </si>
  <si>
    <t>F.049477</t>
  </si>
  <si>
    <t>Ilmu Ekonomi Manajemen</t>
  </si>
  <si>
    <t>101104803287</t>
  </si>
  <si>
    <t>196805171993032002</t>
  </si>
  <si>
    <t>Desak Made Oka Purnawati</t>
  </si>
  <si>
    <t>Dra. Desak Made Oka Purnawati,M.Hum</t>
  </si>
  <si>
    <t>Perean Tabanan,</t>
  </si>
  <si>
    <t>F.049468</t>
  </si>
  <si>
    <t>Sejarah</t>
  </si>
  <si>
    <t>15100104807469</t>
  </si>
  <si>
    <t>196306161988031003</t>
  </si>
  <si>
    <t>I Wayan Wiarta</t>
  </si>
  <si>
    <t>Drs. I Wayan Wiarta, S.Pd., M.For.</t>
  </si>
  <si>
    <t>E.822717</t>
  </si>
  <si>
    <t>12100104804311</t>
  </si>
  <si>
    <t>196012191990031001</t>
  </si>
  <si>
    <t>Gede Eka Harsana Koriawan</t>
  </si>
  <si>
    <t>Drs. Gede Eka Harsana Koriawan, M.Erg.</t>
  </si>
  <si>
    <t>E.971865</t>
  </si>
  <si>
    <t>Ergonomi</t>
  </si>
  <si>
    <t>12100104810567</t>
  </si>
  <si>
    <t>Desain Interior</t>
  </si>
  <si>
    <t>195710071988031001</t>
  </si>
  <si>
    <t>Ida Bagus Surya Manuaba</t>
  </si>
  <si>
    <t>Drs. Ida Bagus Surya Manuaba,S.Pd., M.For.</t>
  </si>
  <si>
    <t>E.520755</t>
  </si>
  <si>
    <t>11100104805315</t>
  </si>
  <si>
    <t>196004081987031002</t>
  </si>
  <si>
    <t>Iwan Suswandi</t>
  </si>
  <si>
    <t>Drs. Iwan Suswandi, M.Si.</t>
  </si>
  <si>
    <t>Bandung,</t>
  </si>
  <si>
    <t>E.293520</t>
  </si>
  <si>
    <t>Fisika/Geofisika</t>
  </si>
  <si>
    <t>FMIPA Unpad</t>
  </si>
  <si>
    <t>196012311990031013</t>
  </si>
  <si>
    <t>I Gusti Ngurah Sura Ardana</t>
  </si>
  <si>
    <t>Drs. I Gusti Ngurah Sura Ardana,M.Sn.</t>
  </si>
  <si>
    <t>E.837418</t>
  </si>
  <si>
    <t>Penciptaan &amp; Pengkajian  Seni</t>
  </si>
  <si>
    <t>ISI Yogyakarta</t>
  </si>
  <si>
    <t>11100104804958</t>
  </si>
  <si>
    <t>197305112001121001</t>
  </si>
  <si>
    <t>I Ketut Iwan Swadesi</t>
  </si>
  <si>
    <t>Dr. I Ketut Iwan Swadesi, S.Pd., M.Or.</t>
  </si>
  <si>
    <t>K.072769</t>
  </si>
  <si>
    <t>11100104805010</t>
  </si>
  <si>
    <t>197910232003121001</t>
  </si>
  <si>
    <t>Made Hery Santosa</t>
  </si>
  <si>
    <t>S.Pd, M.Pd., Ph.D.</t>
  </si>
  <si>
    <t>Made Hery Santosa, S.Pd, M.Pd., Ph.D.</t>
  </si>
  <si>
    <t>L 165254</t>
  </si>
  <si>
    <t>La Trobe University</t>
  </si>
  <si>
    <t>14100104801280</t>
  </si>
  <si>
    <t>Philosophy</t>
  </si>
  <si>
    <t>198002172002122001</t>
  </si>
  <si>
    <t>Putu Indah Rahmawati</t>
  </si>
  <si>
    <t>M.Bis., Ph.D.</t>
  </si>
  <si>
    <t>Putu Indah Rahmawati, M.Bis., Ph.D.</t>
  </si>
  <si>
    <t>L 064121</t>
  </si>
  <si>
    <t>Perhotelan</t>
  </si>
  <si>
    <t>Victoria University, Australia</t>
  </si>
  <si>
    <t>11100104809174</t>
  </si>
  <si>
    <t>197806082001122005</t>
  </si>
  <si>
    <t>Anak Agung Sri Barustyawati</t>
  </si>
  <si>
    <t>Anak Agung Sri Barustyawati,S.Pd., M.Hum.</t>
  </si>
  <si>
    <t>Mas Gianyar,</t>
  </si>
  <si>
    <t>K.072782</t>
  </si>
  <si>
    <t>14100104800512</t>
  </si>
  <si>
    <t>197301092002121001</t>
  </si>
  <si>
    <t>I Gede Ratnaya</t>
  </si>
  <si>
    <t>Dr. I Gede Ratnaya, S.T., M.Pd.</t>
  </si>
  <si>
    <t>L 064110</t>
  </si>
  <si>
    <t>15100104801906</t>
  </si>
  <si>
    <t>197806032002121004</t>
  </si>
  <si>
    <t>I Putu Parwata</t>
  </si>
  <si>
    <t>I Putu Parwata, S.Si., M.Si.</t>
  </si>
  <si>
    <t>PED Klungkung,</t>
  </si>
  <si>
    <t>L.064124</t>
  </si>
  <si>
    <t>12100104810866</t>
  </si>
  <si>
    <t>197807102002121002</t>
  </si>
  <si>
    <t>I Made Suta Paramarta</t>
  </si>
  <si>
    <t>I Made Suta Paramarta, S.Pd., M.Hum.</t>
  </si>
  <si>
    <t>Bajera,</t>
  </si>
  <si>
    <t>L. 064108</t>
  </si>
  <si>
    <t>11100104805113</t>
  </si>
  <si>
    <t>197711152001121001</t>
  </si>
  <si>
    <t>Syarif Hidayat</t>
  </si>
  <si>
    <t>Syarif Hidayat, S.Pd, M.Pd.</t>
  </si>
  <si>
    <t>Kulon Progo,</t>
  </si>
  <si>
    <t>K.072771</t>
  </si>
  <si>
    <t>Univ. Negeri Surabaya</t>
  </si>
  <si>
    <t>11100104811811</t>
  </si>
  <si>
    <t>197806012001122001</t>
  </si>
  <si>
    <t>Wasti Danardani</t>
  </si>
  <si>
    <t>Wasti Danardani, S.Pd., M.A.</t>
  </si>
  <si>
    <t>Balikpapan,</t>
  </si>
  <si>
    <t>K.072770</t>
  </si>
  <si>
    <t>Psikologi</t>
  </si>
  <si>
    <t>11100104812670</t>
  </si>
  <si>
    <t>197812142001122001</t>
  </si>
  <si>
    <t>Luh Putu Tuti Ariani</t>
  </si>
  <si>
    <t>S.Pd., M.Fis.</t>
  </si>
  <si>
    <t>Luh Putu Tuti Ariani, S.Pd., M.Fis.</t>
  </si>
  <si>
    <t>Banjar Buleleng,</t>
  </si>
  <si>
    <t>K.072775</t>
  </si>
  <si>
    <t>Fisiologi Keolahragaan</t>
  </si>
  <si>
    <t>197705122005011002</t>
  </si>
  <si>
    <t>Made Budiawan</t>
  </si>
  <si>
    <t>dr.</t>
  </si>
  <si>
    <t>S.Ked., M.Kes.</t>
  </si>
  <si>
    <t>dr. Made Budiawan, S.Ked., M.Kes.</t>
  </si>
  <si>
    <t>01/12/2005</t>
  </si>
  <si>
    <t>M054976</t>
  </si>
  <si>
    <t>Kedokteran Keluarga</t>
  </si>
  <si>
    <t>Universitas Sebelas Maret</t>
  </si>
  <si>
    <t>12100104811386</t>
  </si>
  <si>
    <t>Ilmu Kedokteran Keluarga</t>
  </si>
  <si>
    <t>197502252005012001</t>
  </si>
  <si>
    <t>Ni Luh Kadek Alit Arsani</t>
  </si>
  <si>
    <t>Dr., dr.</t>
  </si>
  <si>
    <t>S.Ked., M.Biomed.</t>
  </si>
  <si>
    <t>Dr. dr. Ni Luh Kadek Alit Arsani, S.Ked., M.Biomed.</t>
  </si>
  <si>
    <t>Pererenan,Buduk,</t>
  </si>
  <si>
    <t>M.054977</t>
  </si>
  <si>
    <t>12100104811862</t>
  </si>
  <si>
    <t>Ilmu Kedokteran Dasar dan Biomedis</t>
  </si>
  <si>
    <t>197309022002122001</t>
  </si>
  <si>
    <t>Ida Ayu Putu Hemy Ekayani</t>
  </si>
  <si>
    <t>Ida Ayu Putu Hemy Ekayani, S.Pd. M.Pd.</t>
  </si>
  <si>
    <t>L.064129</t>
  </si>
  <si>
    <t>Pendidikan Kejuruan</t>
  </si>
  <si>
    <t>196912312002121007</t>
  </si>
  <si>
    <t>I Wayan Treman</t>
  </si>
  <si>
    <t>I Wayan Treman, S.Pd., M.Sc.</t>
  </si>
  <si>
    <t>L.064113</t>
  </si>
  <si>
    <t>Pend. Geografi</t>
  </si>
  <si>
    <t>FKIP Unud Singaraja</t>
  </si>
  <si>
    <t>Pendidikan Gegrafi</t>
  </si>
  <si>
    <t>D3 SURVEY DAN PEMETAAN</t>
  </si>
  <si>
    <t>197005142008121003</t>
  </si>
  <si>
    <t>I Wayan Suwendra</t>
  </si>
  <si>
    <t>S.E., M.Si.</t>
  </si>
  <si>
    <t>I Wayan Suwendra, S.E., M.Si.</t>
  </si>
  <si>
    <t>P.290403</t>
  </si>
  <si>
    <t>Ilmu Ekonomi dan Akuntansi</t>
  </si>
  <si>
    <t>Univerisitas Padjadjaran</t>
  </si>
  <si>
    <t>15100104801980</t>
  </si>
  <si>
    <t>197704242003122002</t>
  </si>
  <si>
    <t>Luh Putu Sri Ariyani</t>
  </si>
  <si>
    <t>S.S., M.Hum.</t>
  </si>
  <si>
    <t>Luh Putu Sri Ariyani, S.S., M.Hum.</t>
  </si>
  <si>
    <t>Sawan</t>
  </si>
  <si>
    <t>31/3/2016</t>
  </si>
  <si>
    <t>L.165266</t>
  </si>
  <si>
    <t>Ilmu Perpustakaan</t>
  </si>
  <si>
    <t>17100104800410</t>
  </si>
  <si>
    <t>Tahun 2017</t>
  </si>
  <si>
    <t>D3 PERPUSTAKAAN</t>
  </si>
  <si>
    <t>197506012001121001</t>
  </si>
  <si>
    <t>Made Suardana</t>
  </si>
  <si>
    <t>Made Suardana, S.Pd,M.Hum</t>
  </si>
  <si>
    <t>K.072781</t>
  </si>
  <si>
    <t>11100104806836</t>
  </si>
  <si>
    <t>197504042002121001</t>
  </si>
  <si>
    <t>I Gede Nurhayata</t>
  </si>
  <si>
    <t>I Gede Nurhayata, ST, M.T.</t>
  </si>
  <si>
    <t>L 064111</t>
  </si>
  <si>
    <t>Teknik Elektronika</t>
  </si>
  <si>
    <t>198306272006042002</t>
  </si>
  <si>
    <t>Ni Made Wiratini</t>
  </si>
  <si>
    <t>Ni Made Wiratini, S.Pd., M.Sc.</t>
  </si>
  <si>
    <t>M.349832</t>
  </si>
  <si>
    <t>197608272006041001</t>
  </si>
  <si>
    <t>Made Agus Dharmadi</t>
  </si>
  <si>
    <t>Dr. Made Agus Dharmadi, S.Pd., M.Pd.</t>
  </si>
  <si>
    <t>M.349811</t>
  </si>
  <si>
    <t>12100104805109</t>
  </si>
  <si>
    <t>Pendidikan Olahraga dan Kesehatan</t>
  </si>
  <si>
    <t>195702041986031002</t>
  </si>
  <si>
    <t>Made Sumantri</t>
  </si>
  <si>
    <t>Drs. Made Sumantri, M.Pd.</t>
  </si>
  <si>
    <t>E.106368</t>
  </si>
  <si>
    <t>Pendidikan Bahasa, Sastra Indonesia dan Daerah</t>
  </si>
  <si>
    <t>198202042009122004</t>
  </si>
  <si>
    <t>Ni Ketut Sari Adnyani</t>
  </si>
  <si>
    <t>Ni Ketut Sari Adnyani, S.Pd., M.Hum.</t>
  </si>
  <si>
    <t>Q.140920</t>
  </si>
  <si>
    <t>Hukum Kenegaraan</t>
  </si>
  <si>
    <t>16100104804958</t>
  </si>
  <si>
    <t>Tahun 2016</t>
  </si>
  <si>
    <t>Ilmu Hukum</t>
  </si>
  <si>
    <t>197911042008122003</t>
  </si>
  <si>
    <t>I Gusti Ayu Purnamawati</t>
  </si>
  <si>
    <t>I Gusti Ayu Purnamawati, S.E., M.Si. Ak.</t>
  </si>
  <si>
    <t>P.290399</t>
  </si>
  <si>
    <t>12100104810832</t>
  </si>
  <si>
    <t>197803242005011001</t>
  </si>
  <si>
    <t>Kadek Yota Ernanda Aryanto</t>
  </si>
  <si>
    <t>S.Kom., M.T., Ph.D.</t>
  </si>
  <si>
    <t>Kadek Yota Ernanda Aryanto, S.Kom., M.T., Ph.D.</t>
  </si>
  <si>
    <t>31/04/2010</t>
  </si>
  <si>
    <t>M.054980</t>
  </si>
  <si>
    <t>Radiology</t>
  </si>
  <si>
    <t>University of Groningen</t>
  </si>
  <si>
    <t>198007202006041001</t>
  </si>
  <si>
    <t>I Nengah Suastika</t>
  </si>
  <si>
    <t>Dr. I Nengah Suastika, S.Pd.,M.Pd.</t>
  </si>
  <si>
    <t>M.349792</t>
  </si>
  <si>
    <t>Universitas Pendidikan Indonesia</t>
  </si>
  <si>
    <t>14100104803260</t>
  </si>
  <si>
    <t>197006062002122002</t>
  </si>
  <si>
    <t>Trianasari</t>
  </si>
  <si>
    <t>M.M., Ph.D.</t>
  </si>
  <si>
    <t>Trianasari, M.M., Ph.D.</t>
  </si>
  <si>
    <t>L. 064133</t>
  </si>
  <si>
    <t>Tourism, Sport, and Hotel Management</t>
  </si>
  <si>
    <t>Griffith University Australia</t>
  </si>
  <si>
    <t>198008052006042002</t>
  </si>
  <si>
    <t>Made Vivi Oviantari</t>
  </si>
  <si>
    <t>Made Vivi Oviantari, S.Si., M.Si.</t>
  </si>
  <si>
    <t>M.349801</t>
  </si>
  <si>
    <t>12100104811396</t>
  </si>
  <si>
    <t>197809182006041001</t>
  </si>
  <si>
    <t>I Nyoman Pasek Hadi Saputra</t>
  </si>
  <si>
    <t>I Nyoman Pasek Hadi Saputra, S.Pd., M.Pd.</t>
  </si>
  <si>
    <t>M.349806</t>
  </si>
  <si>
    <t>12100104810861</t>
  </si>
  <si>
    <t>Pengembangan Kurikulum</t>
  </si>
  <si>
    <t>198212222006041001</t>
  </si>
  <si>
    <t>Putu Hendra Suputra</t>
  </si>
  <si>
    <t>S.Kom., M.Cs.</t>
  </si>
  <si>
    <t>Putu Hendra Suputra, S.Kom., M.Cs</t>
  </si>
  <si>
    <t>Lombok Tengah,</t>
  </si>
  <si>
    <t>M.349803</t>
  </si>
  <si>
    <t>12100104806318</t>
  </si>
  <si>
    <t>197311092010121001</t>
  </si>
  <si>
    <t>I Made Pradana Adiputra</t>
  </si>
  <si>
    <t>S.E., S.H., M.Si.</t>
  </si>
  <si>
    <t>I Made Pradana Adiputra, S.E., S.H., M.Si.</t>
  </si>
  <si>
    <t xml:space="preserve">Surabaya, </t>
  </si>
  <si>
    <t>Univ. Diponegoro</t>
  </si>
  <si>
    <t>197508012006042001</t>
  </si>
  <si>
    <t>Ni Ketut Widiartini</t>
  </si>
  <si>
    <t>Dr. Ni Ketut Widiartini, S.Pd.,M.Pd</t>
  </si>
  <si>
    <t>M.349810</t>
  </si>
  <si>
    <t>197406241999031001</t>
  </si>
  <si>
    <t>Ketut Nala Hari Wardana</t>
  </si>
  <si>
    <t>S.Sn., M.Pd.</t>
  </si>
  <si>
    <t>Ketut Nala Hari Wardana, S.Sn., M.Pd.</t>
  </si>
  <si>
    <t>J.010085</t>
  </si>
  <si>
    <t>Desain Komunikasi Visual</t>
  </si>
  <si>
    <t>13100104803205</t>
  </si>
  <si>
    <t>198211112008121001</t>
  </si>
  <si>
    <t>Made Windu Antara Kesiman</t>
  </si>
  <si>
    <t>Made Windu Antara Kesiman, S.T., M.Sc.</t>
  </si>
  <si>
    <t>P.290348</t>
  </si>
  <si>
    <t>Informatika</t>
  </si>
  <si>
    <t>Universite De LA Rochelle</t>
  </si>
  <si>
    <t>12100104811397</t>
  </si>
  <si>
    <t>TBLN</t>
  </si>
  <si>
    <t>197706092008121002</t>
  </si>
  <si>
    <t>I Nyoman Dodik Prasetia</t>
  </si>
  <si>
    <t>I Nyoman Dodik Prasetia, S.Si., M.Si.</t>
  </si>
  <si>
    <t>Kapal, Mengwi, Badung,</t>
  </si>
  <si>
    <t>P.290388</t>
  </si>
  <si>
    <t>Biologi Kelautan dan Perikanan</t>
  </si>
  <si>
    <t>12100104810857</t>
  </si>
  <si>
    <t>Sumberdaya Perairan</t>
  </si>
  <si>
    <t>naik pangkat ke III/d setelah penugasan kembali</t>
  </si>
  <si>
    <t>198208162008121002</t>
  </si>
  <si>
    <t>Kadek Suranata</t>
  </si>
  <si>
    <t>S.Pd., M.Pd., Kons.</t>
  </si>
  <si>
    <t>Dr. Kadek Suranata, S.Pd., M.Pd.Kons.</t>
  </si>
  <si>
    <t>P.290395</t>
  </si>
  <si>
    <t>12100104811179</t>
  </si>
  <si>
    <t>198202252009122002</t>
  </si>
  <si>
    <t>Putu Dewi Merlyna Yuda Pramesti</t>
  </si>
  <si>
    <t>Putu Dewi Merlyna Yuda Pramesti, S.S., M.Hum.</t>
  </si>
  <si>
    <t>Q.140922</t>
  </si>
  <si>
    <t>14100104805476</t>
  </si>
  <si>
    <t>198402222009122008</t>
  </si>
  <si>
    <t>Luh Putu Budi Yasmini</t>
  </si>
  <si>
    <t>Luh Putu Budi Yasmini, S.Pd., M.Sc.</t>
  </si>
  <si>
    <t>Q.140926</t>
  </si>
  <si>
    <t>12100104811352</t>
  </si>
  <si>
    <t>197812012006041001</t>
  </si>
  <si>
    <t>I Wayan Sadyana</t>
  </si>
  <si>
    <t>S.S., M.Si.</t>
  </si>
  <si>
    <t>I Wayan Sadyana, S.S., M.Si.</t>
  </si>
  <si>
    <t>Pedawe,</t>
  </si>
  <si>
    <t>M.349799</t>
  </si>
  <si>
    <t>Kajian Wilayah Jepang</t>
  </si>
  <si>
    <t>15100104801977</t>
  </si>
  <si>
    <t>Sastra (dan Bahasa) Jepang</t>
  </si>
  <si>
    <t>197512152008121001</t>
  </si>
  <si>
    <t>I Made Kusuma Wijaya</t>
  </si>
  <si>
    <t>dr. I Made Kusuma Wijaya, S.Ked., M.Kes.</t>
  </si>
  <si>
    <t>P.290373</t>
  </si>
  <si>
    <t>Ilmu Kedokteran Umum</t>
  </si>
  <si>
    <t>197712022008121001</t>
  </si>
  <si>
    <t>I Wayan Gede Wisnu</t>
  </si>
  <si>
    <t>I Wayan Gede Wisnu, S.S., M.Si.</t>
  </si>
  <si>
    <t>P.290369</t>
  </si>
  <si>
    <t>12100104810870</t>
  </si>
  <si>
    <t>Sastra (dan Bahasa) Daerah (Jawa, Sunda, Batak, dll)</t>
  </si>
  <si>
    <t>PENDIDIKAN BAHASA BALI</t>
  </si>
  <si>
    <t>198304242009121002</t>
  </si>
  <si>
    <t>Kadek Rai Suwena</t>
  </si>
  <si>
    <t>Kadek Rai Suwena, S.Pd., M.Pd.</t>
  </si>
  <si>
    <t>Q,140934</t>
  </si>
  <si>
    <t>12100104811177</t>
  </si>
  <si>
    <t>198207022008122002</t>
  </si>
  <si>
    <t>Ni Made Sri Dewi Lestari</t>
  </si>
  <si>
    <t>dr. Ni Made Sri Dewi Lestari, S.Ked., M.Kes.</t>
  </si>
  <si>
    <t>Telaga Tunjung,</t>
  </si>
  <si>
    <t>P.290377</t>
  </si>
  <si>
    <t>197906212008122002</t>
  </si>
  <si>
    <t>Ni Putu Dewi Sri Wahyuni</t>
  </si>
  <si>
    <t>dr. Ni Putu Dewi Sri Wahyuni, S.Ked., M.Kes.</t>
  </si>
  <si>
    <t>P.290374</t>
  </si>
  <si>
    <t>197312312008121009</t>
  </si>
  <si>
    <t>Ida Bagus Putra Manik Aryana</t>
  </si>
  <si>
    <t>Ida Bagus Putra Manik Aryana, S.S., M.Si.</t>
  </si>
  <si>
    <t>Sanur,</t>
  </si>
  <si>
    <t>P.290370</t>
  </si>
  <si>
    <t>Agama dan Budaya</t>
  </si>
  <si>
    <t>Universitas Hindu Indonesia</t>
  </si>
  <si>
    <t>12100104810894</t>
  </si>
  <si>
    <t>Ilmu Religi dan Budaya</t>
  </si>
  <si>
    <t>197405042006042001</t>
  </si>
  <si>
    <t>Ni Nyoman Sri Witari</t>
  </si>
  <si>
    <t>S.Sn., M.Ds.</t>
  </si>
  <si>
    <t>Ni Nyoman Sri Witari, S.Sn., M.Ds.</t>
  </si>
  <si>
    <t>Bungaya,</t>
  </si>
  <si>
    <t>M.349802</t>
  </si>
  <si>
    <t>Desain</t>
  </si>
  <si>
    <t>Institut Teknologi Bandung</t>
  </si>
  <si>
    <t>14100104804179</t>
  </si>
  <si>
    <t>198405212008121002</t>
  </si>
  <si>
    <t>Gede Doddy Tisna</t>
  </si>
  <si>
    <t>M.S., S.Or., M.Or.</t>
  </si>
  <si>
    <t>Gede Doddy Tisna, M.S., S.Or., M.Or.</t>
  </si>
  <si>
    <t>Banjar,</t>
  </si>
  <si>
    <t>16/12/2015</t>
  </si>
  <si>
    <t>P.290378</t>
  </si>
  <si>
    <t>197903172008121005</t>
  </si>
  <si>
    <t>Gede Eka Budi Darmawan</t>
  </si>
  <si>
    <t>Gede Eka Budi Darmawan, S.Pd., M.Or.</t>
  </si>
  <si>
    <t>P.290382</t>
  </si>
  <si>
    <t>12100104810566</t>
  </si>
  <si>
    <t>198208192009122003</t>
  </si>
  <si>
    <t>Luh Indrayani</t>
  </si>
  <si>
    <t>Luh Indrayani, S.Pd., M.Pd.</t>
  </si>
  <si>
    <t>Gobleg, Buleleng,</t>
  </si>
  <si>
    <t>Q.140946</t>
  </si>
  <si>
    <t>12100104811348</t>
  </si>
  <si>
    <t>198608102008121001</t>
  </si>
  <si>
    <t>I Nyoman Sudarmada</t>
  </si>
  <si>
    <t>S.Or., M.Or.</t>
  </si>
  <si>
    <t>I Nyoman Sudarmada, S.Or., M.Or.</t>
  </si>
  <si>
    <t>Rendang,</t>
  </si>
  <si>
    <t>P.290379</t>
  </si>
  <si>
    <t>198407162008121001</t>
  </si>
  <si>
    <t>I Wayan Muliarta</t>
  </si>
  <si>
    <t>I Wayan Muliarta, S.Pd., M.Or.</t>
  </si>
  <si>
    <t>Wangsean,</t>
  </si>
  <si>
    <t>P.290381</t>
  </si>
  <si>
    <t>198308202009121006</t>
  </si>
  <si>
    <t>Adnyana Putra</t>
  </si>
  <si>
    <t>dr. Adnyana Putra, S.Ked., M.Kes.</t>
  </si>
  <si>
    <t>Br. Sedang, Badung,</t>
  </si>
  <si>
    <t>Q.140930</t>
  </si>
  <si>
    <t>198401252008122003</t>
  </si>
  <si>
    <t>Putu Ayu Prabawati Sudana</t>
  </si>
  <si>
    <t>Putu Ayu Prabawati Sudana, S.Pd.,M.Hum.</t>
  </si>
  <si>
    <t>P.290363</t>
  </si>
  <si>
    <t>12100104812143</t>
  </si>
  <si>
    <t>198410152009121005</t>
  </si>
  <si>
    <t>Putu Adi Suputra</t>
  </si>
  <si>
    <t>dr. Putu Adi Suputra, S.Ked., M.Kes.</t>
  </si>
  <si>
    <t>Banjar Tegeha, Buleleng,</t>
  </si>
  <si>
    <t>198304242009121005</t>
  </si>
  <si>
    <t>I Gede Yudi Wisnawa</t>
  </si>
  <si>
    <t>I Gede Yudi Wisnawa, S.Pd., M.Sc.</t>
  </si>
  <si>
    <t>Banjar Tegal, Buleleng,</t>
  </si>
  <si>
    <t>Q.140923</t>
  </si>
  <si>
    <t>Penginderaan Jauh</t>
  </si>
  <si>
    <t>Universitas Gadjah Mada</t>
  </si>
  <si>
    <t>197904272010121002</t>
  </si>
  <si>
    <t>I Nyoman Rediasa</t>
  </si>
  <si>
    <t>S.Sn, M,.Si.</t>
  </si>
  <si>
    <t>I Nyoman Rediasa, S.Sn, M,.Si.</t>
  </si>
  <si>
    <t>Tambakan, Buleleng,</t>
  </si>
  <si>
    <t>Pengkajian Seni Pertunjukkan dan Seni Rupa</t>
  </si>
  <si>
    <t>13100104803085</t>
  </si>
  <si>
    <t>Kajian Seni Pertunjukan dan Seni Rupa</t>
  </si>
  <si>
    <t>198304142010122002</t>
  </si>
  <si>
    <t>Ni Luh Henny Andayani</t>
  </si>
  <si>
    <t>Ni Luh Henny Andayani, SST.Par., M.Par.</t>
  </si>
  <si>
    <t>Pariwisata</t>
  </si>
  <si>
    <t>13100104804831</t>
  </si>
  <si>
    <t>198412272009121007</t>
  </si>
  <si>
    <t>Dewa Gede Sudika Mangku</t>
  </si>
  <si>
    <t>S.H., LL.M.</t>
  </si>
  <si>
    <t>Dewa Gede Sudika Mangku, S.H., LL.M.</t>
  </si>
  <si>
    <t>Q.140921</t>
  </si>
  <si>
    <t>Ilmu Hukum (Hukum Internasional)</t>
  </si>
  <si>
    <t>15100104810336</t>
  </si>
  <si>
    <t xml:space="preserve">Ilmu Hukum </t>
  </si>
  <si>
    <t>CUTI PENELITIAN</t>
  </si>
  <si>
    <t>198202142008121004</t>
  </si>
  <si>
    <t>I Gde Wawan Sudatha</t>
  </si>
  <si>
    <t>S.Pd., S.T., M.Pd.</t>
  </si>
  <si>
    <t>I Gde Wawan Sudatha, S.Pd., S.T., M.Pd.</t>
  </si>
  <si>
    <t>P.290396</t>
  </si>
  <si>
    <t>Universitas Negeri Yogyakarta</t>
  </si>
  <si>
    <t>12100104810824</t>
  </si>
  <si>
    <t>198208312010121001</t>
  </si>
  <si>
    <t>Gede Putu Agus Jana Susila</t>
  </si>
  <si>
    <t>S.E., M.B.A.</t>
  </si>
  <si>
    <t>Gede Putu Agus Jana Susila, S.E., MBA.</t>
  </si>
  <si>
    <t>Kendari,</t>
  </si>
  <si>
    <t>Manajemen Keuangan dan Perbankan</t>
  </si>
  <si>
    <t>UGM</t>
  </si>
  <si>
    <t>197404122010121001</t>
  </si>
  <si>
    <t>Fridayana Yudiaatmaja</t>
  </si>
  <si>
    <t>Fridayana Yudiaatmaja, M.Sc.</t>
  </si>
  <si>
    <t>Prifisigol University Of Wales</t>
  </si>
  <si>
    <t>197707212006041001</t>
  </si>
  <si>
    <t>I Nyoman Pasek Nugraha</t>
  </si>
  <si>
    <t>Dr. I Nyoman Pasek Nugraha, S.T., M.T.</t>
  </si>
  <si>
    <t>M.349785</t>
  </si>
  <si>
    <t>Teknik Mesin (dan Ilmu Permesinan Lain)</t>
  </si>
  <si>
    <t>198202062010122003</t>
  </si>
  <si>
    <t>Langen Bronto Sutrisno</t>
  </si>
  <si>
    <t>S.Sn., M.A.</t>
  </si>
  <si>
    <t>Langen Bronto Sutrisno, S.Sn.,M.A.</t>
  </si>
  <si>
    <t>16100104804912</t>
  </si>
  <si>
    <t>Seni Tari</t>
  </si>
  <si>
    <t>198008112008121001</t>
  </si>
  <si>
    <t>Made Agus Wijaya</t>
  </si>
  <si>
    <t>Dr. Made Agus Wijaya, S.Pd., M.Pd.</t>
  </si>
  <si>
    <t>P.290380</t>
  </si>
  <si>
    <t>12100104811385</t>
  </si>
  <si>
    <t>198408282009122005</t>
  </si>
  <si>
    <t>I Gusti Ayu Tri Agustiana</t>
  </si>
  <si>
    <t>I Gusti Ayu Tri Agustiana, S.Pd., M.Pd.</t>
  </si>
  <si>
    <t>Keladian, Jembrana,</t>
  </si>
  <si>
    <t>12100104810833</t>
  </si>
  <si>
    <t>198502202010121007</t>
  </si>
  <si>
    <t>I Nengah Suarmanayasa</t>
  </si>
  <si>
    <t>Dr. I Nengah Suarmanayasa, S.E., M.Si.</t>
  </si>
  <si>
    <t>Selatnyuhan, Bangli,</t>
  </si>
  <si>
    <t>Ilmu Ekonomi</t>
  </si>
  <si>
    <t>16100104803895</t>
  </si>
  <si>
    <t>Ekonomi Pembangunan</t>
  </si>
  <si>
    <t>198303022006041001</t>
  </si>
  <si>
    <t>Putu Aditya Antara</t>
  </si>
  <si>
    <t>Dr. Putu Aditya Antara, S.Pd., M.Pd.</t>
  </si>
  <si>
    <t>M.349796</t>
  </si>
  <si>
    <t>Pendidikan Anak Usia Dini</t>
  </si>
  <si>
    <t>PG. PAUD</t>
  </si>
  <si>
    <t>198210052006041005</t>
  </si>
  <si>
    <t>I Putu Ngurah Wage Myartawan</t>
  </si>
  <si>
    <t>I Putu Ngurah Wage Myartawan, S.Pd., M.Pd.</t>
  </si>
  <si>
    <t>PED,</t>
  </si>
  <si>
    <t>M.349808</t>
  </si>
  <si>
    <t>14100104800137</t>
  </si>
  <si>
    <t>198403172008012002</t>
  </si>
  <si>
    <t>Ida Ayu Putu Purnami</t>
  </si>
  <si>
    <t>Ida Ayu Putu Purnami, S.S., M.Pd.</t>
  </si>
  <si>
    <t>01/01/2008</t>
  </si>
  <si>
    <t>P.029251</t>
  </si>
  <si>
    <t>16100104804375</t>
  </si>
  <si>
    <t>197905132006041002</t>
  </si>
  <si>
    <t>I Kadek Happy Kardiawan</t>
  </si>
  <si>
    <t>I Kadek Happy Kardiawan, S.Pd., M.Pd.</t>
  </si>
  <si>
    <t>Penarungan,</t>
  </si>
  <si>
    <t>M.349798</t>
  </si>
  <si>
    <t>15100104801923</t>
  </si>
  <si>
    <t>198403042008122002</t>
  </si>
  <si>
    <t>Kadek Sonia Piscayanti</t>
  </si>
  <si>
    <t>Kadek Sonia Piscayanti, S.Pd., M.Pd.</t>
  </si>
  <si>
    <t>P.290360</t>
  </si>
  <si>
    <t>197912012006041001</t>
  </si>
  <si>
    <t>Kadek Rihendra Dantes</t>
  </si>
  <si>
    <t>Dr. Kadek Rihendra Dantes, S.T., M.T.</t>
  </si>
  <si>
    <t>M.349787</t>
  </si>
  <si>
    <t>Teknik Mesin -Sistem Manufaktur</t>
  </si>
  <si>
    <t>PENDIDIKAN TEKNIK MESIN</t>
  </si>
  <si>
    <t>198307252008011008</t>
  </si>
  <si>
    <t>I Made Gede Sunarya</t>
  </si>
  <si>
    <t>I Made Gede Sunarya, S.Kom., M.Cs.</t>
  </si>
  <si>
    <t>P.029248</t>
  </si>
  <si>
    <t>198309232008122001</t>
  </si>
  <si>
    <t>Luh Diah Surya Adnyani</t>
  </si>
  <si>
    <t>Luh Diah Surya Adnyani, S.Pd., M.Pd.</t>
  </si>
  <si>
    <t>P.290362</t>
  </si>
  <si>
    <t>12100104811298</t>
  </si>
  <si>
    <t>198408182008121001</t>
  </si>
  <si>
    <t>I Putu Ananda Citra</t>
  </si>
  <si>
    <t>S.Pd. M.Sc.</t>
  </si>
  <si>
    <t>I Putu Ananda Citra, S.Pd. M.Sc.</t>
  </si>
  <si>
    <t>Batanwani, Tabanan,</t>
  </si>
  <si>
    <t>P.290407</t>
  </si>
  <si>
    <t>14100104801779</t>
  </si>
  <si>
    <t>198312152008122003</t>
  </si>
  <si>
    <t>Ratna Artha Windari</t>
  </si>
  <si>
    <t>S.H., M.H.</t>
  </si>
  <si>
    <t>Ratna Artha Windari, S.H., M.H.</t>
  </si>
  <si>
    <t>P.290405</t>
  </si>
  <si>
    <t>Hukum Bisnis</t>
  </si>
  <si>
    <t>12100104812228</t>
  </si>
  <si>
    <t>197811142008121002</t>
  </si>
  <si>
    <t>Putu Eka Dambayana S.</t>
  </si>
  <si>
    <t>Putu Eka Dambayana S., S.Pd., M.Pd.</t>
  </si>
  <si>
    <t>P.290358</t>
  </si>
  <si>
    <t>12100104812144</t>
  </si>
  <si>
    <t>198206062008121002</t>
  </si>
  <si>
    <t>I Made Satyawan</t>
  </si>
  <si>
    <t>I Made Satyawan, S.Pd., M.Pd.</t>
  </si>
  <si>
    <t>Dsn Tanggahan Peken, Bangli,</t>
  </si>
  <si>
    <t>P.290344</t>
  </si>
  <si>
    <t>198507052010121007</t>
  </si>
  <si>
    <t>I Wayan Widiana</t>
  </si>
  <si>
    <t>Dr. I Wayan Widiana, S.Pd., M.Pd.</t>
  </si>
  <si>
    <t>Dsn.Tunassari, Karangasem,</t>
  </si>
  <si>
    <t>16100104803368</t>
  </si>
  <si>
    <t>198501042010121004</t>
  </si>
  <si>
    <t>I Gede Mahendra Darmawiguna</t>
  </si>
  <si>
    <t>S.Kom., M.Sc.</t>
  </si>
  <si>
    <t>I Gede Mahendra Darmawiguna, S.Kom., M.Sc.</t>
  </si>
  <si>
    <t>University of Mysore</t>
  </si>
  <si>
    <t>Computer Science</t>
  </si>
  <si>
    <t>198705122012122001</t>
  </si>
  <si>
    <t>Kadek Eva Krishna Adnyani</t>
  </si>
  <si>
    <t xml:space="preserve"> S.S., M.Si.</t>
  </si>
  <si>
    <t>Kadek Eva Krishna Adnyani, S.S.,M.Si.</t>
  </si>
  <si>
    <t>26/10/2016</t>
  </si>
  <si>
    <t>M.130498</t>
  </si>
  <si>
    <t>15100104802340</t>
  </si>
  <si>
    <t>Ssatra (dan Bahasa) Jepang\</t>
  </si>
  <si>
    <t>197607142008121002</t>
  </si>
  <si>
    <t>Made Dharma Susena Suyasa</t>
  </si>
  <si>
    <t>Made Dharma Susena Suyasa, S.S., M.Hum.</t>
  </si>
  <si>
    <t>Kota Bumi, Lampung Utara,</t>
  </si>
  <si>
    <t>P.290357</t>
  </si>
  <si>
    <t>12100104811388</t>
  </si>
  <si>
    <t>198403032008122004</t>
  </si>
  <si>
    <t xml:space="preserve"> </t>
  </si>
  <si>
    <t>Ni Luh Putu Spyanawati</t>
  </si>
  <si>
    <t>Ni Luh Putu Spyanawati, S.Pd., M.Pd.</t>
  </si>
  <si>
    <t>15100104803092</t>
  </si>
  <si>
    <t>198412012012121002</t>
  </si>
  <si>
    <t>I Ketut Resika Arthana</t>
  </si>
  <si>
    <t>S.T., M.Kom.</t>
  </si>
  <si>
    <t>I Ketut Resika Arthana, S.T.,M.Kom.</t>
  </si>
  <si>
    <t>M.130501</t>
  </si>
  <si>
    <t>15100104801927</t>
  </si>
  <si>
    <t>198202172008122001</t>
  </si>
  <si>
    <t>Made Kurnia Widiastuti Giri</t>
  </si>
  <si>
    <t>Dr. dr.</t>
  </si>
  <si>
    <t>Dr. dr. Made Kurnia Widiastuti Giri, S.Ked., M.Kes.</t>
  </si>
  <si>
    <t>P.290376</t>
  </si>
  <si>
    <t>14100104800750</t>
  </si>
  <si>
    <t>198408272008121001</t>
  </si>
  <si>
    <t>I Made Agus Wirawan</t>
  </si>
  <si>
    <t>I Made Agus Wirawan, S.Kom., M.Cs.</t>
  </si>
  <si>
    <t>Penatahan,</t>
  </si>
  <si>
    <t>P.290410</t>
  </si>
  <si>
    <t>198207292010122003</t>
  </si>
  <si>
    <t>Ni Nyoman Yulianthini</t>
  </si>
  <si>
    <t>S.E., M.M.</t>
  </si>
  <si>
    <t xml:space="preserve">Ni Nyoman Yulianthini, S.E., M.M. </t>
  </si>
  <si>
    <t>198108142009122002</t>
  </si>
  <si>
    <t>Dewa Ayu Eka Agustini</t>
  </si>
  <si>
    <t>Dewa Ayu Eka Agustini, S.Pd., M.S.</t>
  </si>
  <si>
    <t>Cultural Foundations of Education</t>
  </si>
  <si>
    <t>Syracuse University USA</t>
  </si>
  <si>
    <t>14100104800481</t>
  </si>
  <si>
    <t>197611102014042001</t>
  </si>
  <si>
    <t>Ni Luh Wayan Sayang Telagawathi</t>
  </si>
  <si>
    <t>Ni Luh Wayan Sayang Telagawathi, S.E., M.Si.</t>
  </si>
  <si>
    <t>Klungkung</t>
  </si>
  <si>
    <t>B 10001654</t>
  </si>
  <si>
    <t>12108300905823</t>
  </si>
  <si>
    <t>198004042003122001</t>
  </si>
  <si>
    <t>Ni Komang Arie Suwastini</t>
  </si>
  <si>
    <t>Dr. Ni Komang Arie Suwastini, S.Pd, M.Hum.</t>
  </si>
  <si>
    <t>Ringdikit,</t>
  </si>
  <si>
    <t>L.165253</t>
  </si>
  <si>
    <t>Ilmu Susastra</t>
  </si>
  <si>
    <t>15100104811001</t>
  </si>
  <si>
    <t>Susastra</t>
  </si>
  <si>
    <t>198502152008122007</t>
  </si>
  <si>
    <t>Dessy Seri Wahyuni</t>
  </si>
  <si>
    <t>S.Kom., M.Eng.</t>
  </si>
  <si>
    <t>Dessy Seri Wahyuni, S.Kom., M.Eng.</t>
  </si>
  <si>
    <t>P.290409</t>
  </si>
  <si>
    <t>Teknologi Informasi</t>
  </si>
  <si>
    <t>ITS</t>
  </si>
  <si>
    <t>196802042008011009</t>
  </si>
  <si>
    <t>Ida Bagus Rai</t>
  </si>
  <si>
    <t>Ida Bagus Rai, S.S., M.Pd.</t>
  </si>
  <si>
    <t>Sidemen,</t>
  </si>
  <si>
    <t>28/02/2015</t>
  </si>
  <si>
    <t>N.560554</t>
  </si>
  <si>
    <t>12100104810896</t>
  </si>
  <si>
    <t>198410252008121002</t>
  </si>
  <si>
    <t>Kadek Yogi Parta Lesmana</t>
  </si>
  <si>
    <t>Kadek Yogi Parta Lesmana, S.Pd., M.Pd.</t>
  </si>
  <si>
    <t>P.290384</t>
  </si>
  <si>
    <t>15100104802342</t>
  </si>
  <si>
    <t>198305132008121001</t>
  </si>
  <si>
    <t>I Made Astika</t>
  </si>
  <si>
    <t>I Made Astika, S.Pd., M.A.</t>
  </si>
  <si>
    <t>Jungutan,</t>
  </si>
  <si>
    <t xml:space="preserve">Penata </t>
  </si>
  <si>
    <t>P.290365</t>
  </si>
  <si>
    <t>Ilmu Sastra</t>
  </si>
  <si>
    <t>14100104804657</t>
  </si>
  <si>
    <t>198402072008122004</t>
  </si>
  <si>
    <t>Ida Ayu  Made Darmayanti</t>
  </si>
  <si>
    <t>Ida Ayu  Made Darmayanti, S.Pd., M.Pd.</t>
  </si>
  <si>
    <t>P.290366</t>
  </si>
  <si>
    <t>12100104810889</t>
  </si>
  <si>
    <t>198603072008122003</t>
  </si>
  <si>
    <t>Ni Wayan Martiningsih</t>
  </si>
  <si>
    <t>S.Si., M.Sc.</t>
  </si>
  <si>
    <t>Ni Wayan Martiningsih, S.Si., M.Sc.</t>
  </si>
  <si>
    <t>P.290390</t>
  </si>
  <si>
    <t>14100104801383</t>
  </si>
  <si>
    <t>198110292008122002</t>
  </si>
  <si>
    <t>Ni Putu Sri Ayuni</t>
  </si>
  <si>
    <t>Ni Putu Sri Ayuni, S.Si., M.Sc.</t>
  </si>
  <si>
    <t>P.290389</t>
  </si>
  <si>
    <t>14100104801070</t>
  </si>
  <si>
    <t>198312152008122002</t>
  </si>
  <si>
    <t>Ida Ayu Sukma Wirani</t>
  </si>
  <si>
    <t>Ida Ayu Sukma Wirani, S.S.,M.Pd.</t>
  </si>
  <si>
    <t>P.290371</t>
  </si>
  <si>
    <t>15100104801997</t>
  </si>
  <si>
    <t>198210252008012006</t>
  </si>
  <si>
    <t>Mutiara Magta</t>
  </si>
  <si>
    <t>Mutiara Magta, S.Pd., M.Pd.</t>
  </si>
  <si>
    <t>P.029238</t>
  </si>
  <si>
    <t>PAUD</t>
  </si>
  <si>
    <t>PGTK dan (PAUD)</t>
  </si>
  <si>
    <t>198103212008121003</t>
  </si>
  <si>
    <t>Ketut Indra Purnomo</t>
  </si>
  <si>
    <t>dr. Ketut Indra Purnomo, S.Ked., M.Kes.</t>
  </si>
  <si>
    <t>Penata Muda Tingkat I</t>
  </si>
  <si>
    <t>III/b</t>
  </si>
  <si>
    <t>P.290372</t>
  </si>
  <si>
    <t>16100104805815</t>
  </si>
  <si>
    <t>198208112008121005</t>
  </si>
  <si>
    <t>I.P. Adi Wibowo</t>
  </si>
  <si>
    <t>dr. I.P. Adi Wibowo, S.Ked., M.Kes.</t>
  </si>
  <si>
    <t>P.290375</t>
  </si>
  <si>
    <t>15100104801982</t>
  </si>
  <si>
    <t>197404212005012001</t>
  </si>
  <si>
    <t>Ni Nengah Suartini</t>
  </si>
  <si>
    <t>S.S., M.A., Ph.D.</t>
  </si>
  <si>
    <t>Ni Nengah Suartini, S.S., M.A., Ph.D.</t>
  </si>
  <si>
    <t>M 054982</t>
  </si>
  <si>
    <t>Sosiologi</t>
  </si>
  <si>
    <t>Tohoku University</t>
  </si>
  <si>
    <t>16100104803400</t>
  </si>
  <si>
    <t>198108212009122002</t>
  </si>
  <si>
    <t>Made Suadnyani Pasek</t>
  </si>
  <si>
    <t>dr. Made Suadnyani Pasek, S.Ked., M.Kes.</t>
  </si>
  <si>
    <t>Q.140932</t>
  </si>
  <si>
    <t>14100104800707</t>
  </si>
  <si>
    <t>198508252009122007</t>
  </si>
  <si>
    <t>Ni Nyoman Mestri Agustini</t>
  </si>
  <si>
    <t>dr. Ni Nyoman Mestri Agustini, S.Ked., M.Kes.</t>
  </si>
  <si>
    <t>Q.140927</t>
  </si>
  <si>
    <t>14100104800359</t>
  </si>
  <si>
    <t>198209302009121003</t>
  </si>
  <si>
    <t>Komang Hendra Setiawan</t>
  </si>
  <si>
    <t>dr. Komang Hendra Setiawan, S.Ked., M.Kes.</t>
  </si>
  <si>
    <t>Umeanyar, Buleleng,</t>
  </si>
  <si>
    <t>15100104802406</t>
  </si>
  <si>
    <t>197901232010121001</t>
  </si>
  <si>
    <t>Ketut Udy Ariawan</t>
  </si>
  <si>
    <t>Ketut Udy Ariawan, S.T., M.T.</t>
  </si>
  <si>
    <t>Musi, Buleleng,</t>
  </si>
  <si>
    <t>Elektronika dan Informatika</t>
  </si>
  <si>
    <t>198006022010122003</t>
  </si>
  <si>
    <t>Elly Herliyani</t>
  </si>
  <si>
    <t>Elly Herliyani, S.Sn., M.Pd.</t>
  </si>
  <si>
    <t xml:space="preserve">Denpasar, </t>
  </si>
  <si>
    <t>14100104804647</t>
  </si>
  <si>
    <t>197808312010121002</t>
  </si>
  <si>
    <t>Ida Bagus Gede Surya Abadi</t>
  </si>
  <si>
    <t>S.E., M.Pd.</t>
  </si>
  <si>
    <t>Dr. Ida Bagus Gede Surya Abadi, S.E.,M.Pd.</t>
  </si>
  <si>
    <t>Kesiut, Tabanan,</t>
  </si>
  <si>
    <t>Universitas Negeri jakarta</t>
  </si>
  <si>
    <t>16100104804268</t>
  </si>
  <si>
    <t>198007262005012002</t>
  </si>
  <si>
    <t>Ni Wayan Yulianita Dewi</t>
  </si>
  <si>
    <t>S.E., M.S.A., Ak.</t>
  </si>
  <si>
    <t>Ni Wayan Yulianita Dewi, S.E., MSA, Ak.</t>
  </si>
  <si>
    <t>M.054984</t>
  </si>
  <si>
    <t>11100104808337</t>
  </si>
  <si>
    <t>198008012006042001</t>
  </si>
  <si>
    <t>Dewi Arum Widhiyanti Metra Putri</t>
  </si>
  <si>
    <t>S.Psi., M.A.</t>
  </si>
  <si>
    <t>Dewi Arum Widhiyanti Metra Putri, S.Psi., M.A.</t>
  </si>
  <si>
    <t>Yogjakarta,</t>
  </si>
  <si>
    <t>M.349795</t>
  </si>
  <si>
    <t>14100104803198</t>
  </si>
  <si>
    <t xml:space="preserve">Psikologi Umum </t>
  </si>
  <si>
    <t>198206232012122002</t>
  </si>
  <si>
    <t>Luh Ayu Tirtayani</t>
  </si>
  <si>
    <t>S.Psi., M.Psi., Psikolog</t>
  </si>
  <si>
    <t>Luh Ayu Tirtayani, S.Psi.,M.Psi., Psikolog</t>
  </si>
  <si>
    <t>Denpasar</t>
  </si>
  <si>
    <t>M.130503</t>
  </si>
  <si>
    <t>15100104802532</t>
  </si>
  <si>
    <t>198805172012122002</t>
  </si>
  <si>
    <t>Ni Wayan Surya Mahayanti</t>
  </si>
  <si>
    <t>Ni Wayan Surya Mahayanti, S.Pd.,M.Pd.</t>
  </si>
  <si>
    <t>M.130502</t>
  </si>
  <si>
    <t>15100104808506</t>
  </si>
  <si>
    <t>198408202012121004</t>
  </si>
  <si>
    <t>I Gede Astawan</t>
  </si>
  <si>
    <t>I Gede Astawan, S.Pd., M.Pd.</t>
  </si>
  <si>
    <t>M.130499</t>
  </si>
  <si>
    <t>15100104801902</t>
  </si>
  <si>
    <t>198705082012122001</t>
  </si>
  <si>
    <t>Nice Maylani Asril</t>
  </si>
  <si>
    <t>S.Psi., M.Psi.</t>
  </si>
  <si>
    <t>Nice Maylani Asril, S.Psi.,M.Psi.</t>
  </si>
  <si>
    <t>M.130500</t>
  </si>
  <si>
    <t>15100104803113</t>
  </si>
  <si>
    <t>197610272006041001</t>
  </si>
  <si>
    <t>I Made Pasek Anton Santiasa, S.Pd.,M.Sc.</t>
  </si>
  <si>
    <t>M.349830</t>
  </si>
  <si>
    <t>Bioteknologi</t>
  </si>
  <si>
    <t>Jamia Hamdard, New Delhi</t>
  </si>
  <si>
    <t>12100104810850</t>
  </si>
  <si>
    <t>Biologi (dan Bioteknologi Umum)</t>
  </si>
  <si>
    <t>197912062008122001</t>
  </si>
  <si>
    <t>Desak Nyoman Sri Werastuti</t>
  </si>
  <si>
    <t xml:space="preserve">S.E., M.Si., Ak. </t>
  </si>
  <si>
    <t>Desak Nyoman Sri Werastuti, S.E., M.Si., Ak.</t>
  </si>
  <si>
    <t>P.290402</t>
  </si>
  <si>
    <t>14100104804837</t>
  </si>
  <si>
    <t>198401202014041003</t>
  </si>
  <si>
    <t>Gede Satya Hermawan</t>
  </si>
  <si>
    <t>Gede Satya Hermawan, S.S., M.Si.</t>
  </si>
  <si>
    <t>Buleleng</t>
  </si>
  <si>
    <t>B 10001649</t>
  </si>
  <si>
    <t>17100104801687</t>
  </si>
  <si>
    <t>198707172014041002</t>
  </si>
  <si>
    <t>Putu Indra Christiawan</t>
  </si>
  <si>
    <t>Putu Indra Christiawan, S.Pd., M.Sc.</t>
  </si>
  <si>
    <t>B 10001652</t>
  </si>
  <si>
    <t>16100104803482</t>
  </si>
  <si>
    <t>198708022014041001</t>
  </si>
  <si>
    <t>Gede Saindra Santyadiputra</t>
  </si>
  <si>
    <t>S.T., M.Cs.</t>
  </si>
  <si>
    <t>Gede Saindra Santyadiputra, S.T., M.Cs.</t>
  </si>
  <si>
    <t>Badung</t>
  </si>
  <si>
    <t>B 10001643</t>
  </si>
  <si>
    <t>17100104800754</t>
  </si>
  <si>
    <t>198701172014041001</t>
  </si>
  <si>
    <t>I Putu Indra Kusuma</t>
  </si>
  <si>
    <t>I Putu Indra Kusuma, S.Pd., M.Pd.</t>
  </si>
  <si>
    <t>Payeti, Sumba Timur</t>
  </si>
  <si>
    <t>B 10001650</t>
  </si>
  <si>
    <t>17100104801067</t>
  </si>
  <si>
    <t>198005242014041003</t>
  </si>
  <si>
    <t>I Made Putrama</t>
  </si>
  <si>
    <t>S.T., M.Tech.</t>
  </si>
  <si>
    <t>I Made Putrama, S.T., M.Tech</t>
  </si>
  <si>
    <t>B 10001642</t>
  </si>
  <si>
    <t>Knowledge Engineering</t>
  </si>
  <si>
    <t>National University Of Singapore</t>
  </si>
  <si>
    <t>17100104802307</t>
  </si>
  <si>
    <t>198806222014041001</t>
  </si>
  <si>
    <t>A.A. Gede Yudha Paramartha</t>
  </si>
  <si>
    <t>A.A. Gede Yudha Paramartha, S.Pd., M.Pd.</t>
  </si>
  <si>
    <t>B 10001645</t>
  </si>
  <si>
    <t>17100104800491</t>
  </si>
  <si>
    <t>199002242014042001</t>
  </si>
  <si>
    <t>G.A.P. Suprianti</t>
  </si>
  <si>
    <t>G.A.P. Suprianti, S.Pd., M.Pd.</t>
  </si>
  <si>
    <t>B 10001646</t>
  </si>
  <si>
    <t>17100104801363</t>
  </si>
  <si>
    <t>198712252014041001</t>
  </si>
  <si>
    <t>Ketut Chandra Adinata Kusuma</t>
  </si>
  <si>
    <t>Ketut Chandra Adinata Kusuma, S.Pd., M.Pd.</t>
  </si>
  <si>
    <t>B 10001644</t>
  </si>
  <si>
    <t>17100104808617</t>
  </si>
  <si>
    <t>198212052014042001</t>
  </si>
  <si>
    <t>Ida Ayu Putu Suryanti</t>
  </si>
  <si>
    <t>Ida Ayu Putu Suryanti, S.Si., M.Si.</t>
  </si>
  <si>
    <t>B 10001653</t>
  </si>
  <si>
    <t>Ilmu Biologi Konsentrasi Biodiversitas Mikroorganisme</t>
  </si>
  <si>
    <t>17100104801195</t>
  </si>
  <si>
    <t>198806172014041001</t>
  </si>
  <si>
    <t>I Putu Pasek Suryawan</t>
  </si>
  <si>
    <t>I Putu Pasek Suryawan, S.Pd., M.Pd.</t>
  </si>
  <si>
    <t>Bangli</t>
  </si>
  <si>
    <t>B 10001655</t>
  </si>
  <si>
    <t>17100104805882</t>
  </si>
  <si>
    <t>198207062014041001</t>
  </si>
  <si>
    <t>I Putu Julianto</t>
  </si>
  <si>
    <t>SE., M.Si., Ak.</t>
  </si>
  <si>
    <t>I Putu Julianto, SE., M.Si., Ak.</t>
  </si>
  <si>
    <t>B 10001651</t>
  </si>
  <si>
    <t>Akuntansi Keuangan dan Auditing</t>
  </si>
  <si>
    <t>17100104802632</t>
  </si>
  <si>
    <t>198802122014041002</t>
  </si>
  <si>
    <t>Komang Sujendra Diputra</t>
  </si>
  <si>
    <t>Komang Sujendra Diputra, S.Pd., M.Pd.</t>
  </si>
  <si>
    <t>B 10001648</t>
  </si>
  <si>
    <t>17100104800516</t>
  </si>
  <si>
    <t>197812022014042001</t>
  </si>
  <si>
    <t>Putri Sarini</t>
  </si>
  <si>
    <t>Putri Sarini, S.T., M.Pd.</t>
  </si>
  <si>
    <t>B 10001656</t>
  </si>
  <si>
    <t>Pendidikan  IPA</t>
  </si>
  <si>
    <t>17100104805117</t>
  </si>
  <si>
    <t>198807082014041003</t>
  </si>
  <si>
    <t>Adrianus I Wayan Ilia Yuda Sukmana</t>
  </si>
  <si>
    <t>S.Kom., M.Pd.</t>
  </si>
  <si>
    <t>Adrianus I Wayan Ilia Yuda Sukmana, S.Kom., M.Pd.</t>
  </si>
  <si>
    <t>katholik</t>
  </si>
  <si>
    <t>198005062006041002</t>
  </si>
  <si>
    <t>Gede Agus Beni Widana</t>
  </si>
  <si>
    <t>Gede Agus Beni Widana, S.Si., M.Si.</t>
  </si>
  <si>
    <t>Bulian,</t>
  </si>
  <si>
    <t>M.349784</t>
  </si>
  <si>
    <t>Institut Teknologi Sepuluh Nopember</t>
  </si>
  <si>
    <t>12100104810564</t>
  </si>
  <si>
    <t>198303142008122002</t>
  </si>
  <si>
    <t>Ni Putu Era Marsakawati</t>
  </si>
  <si>
    <t>Ni Putu Era Marsakawati, S.Pd., M.Pd.</t>
  </si>
  <si>
    <t>Manggis,</t>
  </si>
  <si>
    <t>P.290361</t>
  </si>
  <si>
    <t>14100104802661</t>
  </si>
  <si>
    <t>198205112008121004</t>
  </si>
  <si>
    <t>Nyoman Ari Surya Darmawan</t>
  </si>
  <si>
    <t>Nyoman Ari Surya Darmawan, S.E., Ak., M.Si.</t>
  </si>
  <si>
    <t>P.290400</t>
  </si>
  <si>
    <t>12100104812026</t>
  </si>
  <si>
    <t>198003112008121002</t>
  </si>
  <si>
    <t>I Ketut Semarayasa</t>
  </si>
  <si>
    <t>I Ketut Semarayasa, S.Pd., M.Or.</t>
  </si>
  <si>
    <t>Tanggahan Gunung,</t>
  </si>
  <si>
    <t>P.290383</t>
  </si>
  <si>
    <t>197405202008121003</t>
  </si>
  <si>
    <t>Didith Pramunditya Ambara</t>
  </si>
  <si>
    <t>Didith Pramunditya Ambara, S.Psi., M.A.</t>
  </si>
  <si>
    <t>Negara,</t>
  </si>
  <si>
    <t>P.290397</t>
  </si>
  <si>
    <t>Psikologi Anak</t>
  </si>
  <si>
    <t>198407242015041002</t>
  </si>
  <si>
    <t>Dewa Gede Hendra Divayana</t>
  </si>
  <si>
    <t>Dr. Dewa Gede Hendra Divayana, S.Kom., M.Kom.</t>
  </si>
  <si>
    <t>31/3/2017</t>
  </si>
  <si>
    <t>B 10010721</t>
  </si>
  <si>
    <t>17100104804873</t>
  </si>
  <si>
    <t>198911202015041001</t>
  </si>
  <si>
    <t>Putu Sukma Kurniawan</t>
  </si>
  <si>
    <t>S.T., M.A.</t>
  </si>
  <si>
    <t>Putu Sukma Kurniawan, S.T., M.A.</t>
  </si>
  <si>
    <t>Singaraja</t>
  </si>
  <si>
    <t>B 10010697</t>
  </si>
  <si>
    <t>17100104804912</t>
  </si>
  <si>
    <t>198401202015041001</t>
  </si>
  <si>
    <t>I Nyoman Putra Yasa</t>
  </si>
  <si>
    <t>I Nyoman Putra Yasa, S.E., M.Si.</t>
  </si>
  <si>
    <t>B 10010698</t>
  </si>
  <si>
    <t>198809212015041002</t>
  </si>
  <si>
    <t>Made Aristia Prayudi</t>
  </si>
  <si>
    <t>S.A., M.Sc., Ak.</t>
  </si>
  <si>
    <t>Made Aristia Prayudi, S.A., M.Sc., Ak.</t>
  </si>
  <si>
    <t>B 10013248</t>
  </si>
  <si>
    <t>17100104804777</t>
  </si>
  <si>
    <t>198309212015041001</t>
  </si>
  <si>
    <t>Komang Krisna Heryanda</t>
  </si>
  <si>
    <t>Komang Krisna Heryanda, S.E., M.M.</t>
  </si>
  <si>
    <t>B 10010699</t>
  </si>
  <si>
    <t>Manajemen Sumber Daya Manusia</t>
  </si>
  <si>
    <t>198403272015041001</t>
  </si>
  <si>
    <t>Gede Wira Bayu</t>
  </si>
  <si>
    <t>Gede Wira Bayu, S.Pd., M.Pd.</t>
  </si>
  <si>
    <t>B 10010702</t>
  </si>
  <si>
    <t>17100104805452</t>
  </si>
  <si>
    <t>198709182015042001</t>
  </si>
  <si>
    <t>Ade Asih Susiari Tantri</t>
  </si>
  <si>
    <t>Ade Asih Susiari Tantri, S.Pd., M.Pd.</t>
  </si>
  <si>
    <t>B 10010707</t>
  </si>
  <si>
    <t>198905232015041003</t>
  </si>
  <si>
    <t>I Made Sarmita</t>
  </si>
  <si>
    <t>I Made Sarmita, S.Pd., M.Sc.</t>
  </si>
  <si>
    <t>B 10010717</t>
  </si>
  <si>
    <t>17100104806187</t>
  </si>
  <si>
    <t>Kependudukan (Demografi, dan Ilmu Kependudukan Lain)</t>
  </si>
  <si>
    <t>198604052015041004</t>
  </si>
  <si>
    <t>I Gusti Made Arya Suta Wirawan</t>
  </si>
  <si>
    <t>S.Hum., M.Si.</t>
  </si>
  <si>
    <t>I Gusti Made Arya Suta Wirawan, S.Hum., M.Si.</t>
  </si>
  <si>
    <t>B 10010718</t>
  </si>
  <si>
    <t>17100104806072</t>
  </si>
  <si>
    <t>198709072015041001</t>
  </si>
  <si>
    <t>I Gede Partha Sindu</t>
  </si>
  <si>
    <t>I Gede Partha Sindu, S.Pd., M.Pd.</t>
  </si>
  <si>
    <t>Karangasem</t>
  </si>
  <si>
    <t>B 10013251</t>
  </si>
  <si>
    <t>17100104804678</t>
  </si>
  <si>
    <t>198806222015041003</t>
  </si>
  <si>
    <t>A.A. Gede Yudhi Paramartha</t>
  </si>
  <si>
    <t>A.A. Gede Yudhi Paramartha, S.Kom., M.Kom.</t>
  </si>
  <si>
    <t>B 10010724</t>
  </si>
  <si>
    <t>17100104804910</t>
  </si>
  <si>
    <t>198708042015041001</t>
  </si>
  <si>
    <t>Agus Aan Jiwa Permana</t>
  </si>
  <si>
    <t>Agus Aan Jiwa Permana, S.Kom., M.Cs.</t>
  </si>
  <si>
    <t>B 10010725</t>
  </si>
  <si>
    <t>17100104806774</t>
  </si>
  <si>
    <t>198601102015041001</t>
  </si>
  <si>
    <t>I Nyoman Laba Jayanta</t>
  </si>
  <si>
    <t>I Nyoman Laba Jayanta, S.Pd., M.Pd.</t>
  </si>
  <si>
    <t>B 10013252</t>
  </si>
  <si>
    <t>198605212015041001</t>
  </si>
  <si>
    <t>Kadek Yudiana</t>
  </si>
  <si>
    <t>Kadek Yudiana, S.Pd., M.Pd.</t>
  </si>
  <si>
    <t>B 10010703</t>
  </si>
  <si>
    <t>198702072015041001</t>
  </si>
  <si>
    <t>I Putu Mas Dewantara</t>
  </si>
  <si>
    <t>I Putu Mas Dewantara, S.Pd., M.Pd.</t>
  </si>
  <si>
    <t>B 10010706</t>
  </si>
  <si>
    <t>17100104804751</t>
  </si>
  <si>
    <t>198706122015041006</t>
  </si>
  <si>
    <t>Putu Adi Krisna Juniarta</t>
  </si>
  <si>
    <t>Putu Adi Krisna Juniarta, S.Pd., M.Pd.</t>
  </si>
  <si>
    <t>Gianyar</t>
  </si>
  <si>
    <t>B 10010711</t>
  </si>
  <si>
    <t>198706062015042001</t>
  </si>
  <si>
    <t>Made Juniantari</t>
  </si>
  <si>
    <t>Made Juniantari, S.Pd., M.Pd.</t>
  </si>
  <si>
    <t>B 10010713</t>
  </si>
  <si>
    <t>17100104806745</t>
  </si>
  <si>
    <t>198603072015042001</t>
  </si>
  <si>
    <t>Ni Putu Sri Ratna Dewi</t>
  </si>
  <si>
    <t>Ni Putu Sri Ratna Dewi, S.Pd., M.Pd.</t>
  </si>
  <si>
    <t>B 10010716</t>
  </si>
  <si>
    <t>17100104806123</t>
  </si>
  <si>
    <t>198705082015042003</t>
  </si>
  <si>
    <t>Nyoman Sugihartini</t>
  </si>
  <si>
    <t>Nyoman Sugihartini, S.Pd., M.Pd.</t>
  </si>
  <si>
    <t>B 10010720</t>
  </si>
  <si>
    <t>17100104805250</t>
  </si>
  <si>
    <t>198703212015042001</t>
  </si>
  <si>
    <t>Putu Eka Dianita Marvilianti Dewi</t>
  </si>
  <si>
    <t>S.S.T.Ak., M.Si.</t>
  </si>
  <si>
    <t>Putu Eka Dianita Marvilianti Dewi, S.S.T.Ak., M.Si.</t>
  </si>
  <si>
    <t>B 10013249</t>
  </si>
  <si>
    <t>198412142015041002</t>
  </si>
  <si>
    <t>I Gede Putra Nugraha</t>
  </si>
  <si>
    <t>S.S., M.Par.</t>
  </si>
  <si>
    <t>I Gede Putra Nugraha, S.S., M.Par.</t>
  </si>
  <si>
    <t>B 10010700</t>
  </si>
  <si>
    <t>198912232015042002</t>
  </si>
  <si>
    <t>Gusti Ayu Putu Sukma Trisna</t>
  </si>
  <si>
    <t>Gusti Ayu Putu Sukma Trisna, S.Pd., M.Pd.</t>
  </si>
  <si>
    <t>B 10010701</t>
  </si>
  <si>
    <t>198605172015041001</t>
  </si>
  <si>
    <t>Gusti Ngurah Sastra Agustika</t>
  </si>
  <si>
    <t>Gusti Ngurah Sastra Agustika, S.Si., M.Pd.</t>
  </si>
  <si>
    <t>Jembrana</t>
  </si>
  <si>
    <t>B 10013250</t>
  </si>
  <si>
    <t>198411182015041002</t>
  </si>
  <si>
    <t>I Wayan Swandana</t>
  </si>
  <si>
    <t>I Wayan Swandana, S.S., M.Hum.</t>
  </si>
  <si>
    <t>B 10010708</t>
  </si>
  <si>
    <t>198803232015042004</t>
  </si>
  <si>
    <t>Kadek Sintya Dewi</t>
  </si>
  <si>
    <t>Kadek Sintya Dewi, S.Pd., M.Pd.</t>
  </si>
  <si>
    <t>30/9/2017</t>
  </si>
  <si>
    <t>B 10010710</t>
  </si>
  <si>
    <t>198807062015041001</t>
  </si>
  <si>
    <t>Alexander Hamonangan Simamora</t>
  </si>
  <si>
    <t>Alexander Hamonangan Simamora, S.E., M.Pd.</t>
  </si>
  <si>
    <t xml:space="preserve">Kristen </t>
  </si>
  <si>
    <t>B 10010704</t>
  </si>
  <si>
    <t>198705272015042001</t>
  </si>
  <si>
    <t>Kadek Wirahyuni</t>
  </si>
  <si>
    <t>Kadek Wirahyuni, S.Pd., M.Pd.</t>
  </si>
  <si>
    <t>B 10010705</t>
  </si>
  <si>
    <t>198709172015042002</t>
  </si>
  <si>
    <t>Ida Ayu Made Istri Utami</t>
  </si>
  <si>
    <t>Ida Ayu Made Istri Utami, S.Pd., M.Pd.</t>
  </si>
  <si>
    <t>B 10010709</t>
  </si>
  <si>
    <t>198611182015041001</t>
  </si>
  <si>
    <t>I Made Ardwi Pradnyana</t>
  </si>
  <si>
    <t>I Made Ardwi Pradnyana, S.T., M.T.</t>
  </si>
  <si>
    <t>B 10010722</t>
  </si>
  <si>
    <t>198711092015041001</t>
  </si>
  <si>
    <t>P Wayan Arta Suyasa</t>
  </si>
  <si>
    <t>P Wayan Arta Suyasa, S.Pd., M.Pd.</t>
  </si>
  <si>
    <t>B 10010723</t>
  </si>
  <si>
    <t>198705222015042004</t>
  </si>
  <si>
    <t>Ni Putu Dwi Sucita Dartini</t>
  </si>
  <si>
    <t>Ni Putu Dwi Sucita Dartini, S.Pd., M.Pd.</t>
  </si>
  <si>
    <t>B 10010719</t>
  </si>
  <si>
    <t>198808252015042002</t>
  </si>
  <si>
    <t>Ni Putu Astiti Pratiwi</t>
  </si>
  <si>
    <t>Ni Putu Astiti Pratiwi, S.Pd., M.Pd.</t>
  </si>
  <si>
    <t>B 10010712</t>
  </si>
  <si>
    <t>198905272015042001</t>
  </si>
  <si>
    <t>Gst. Ayu Ketut Rencana Sari Dewi</t>
  </si>
  <si>
    <t>Gst. Ayu Ketut Rencana Sari Dewi, S.E., M.Si.</t>
  </si>
  <si>
    <t>CPNS</t>
  </si>
  <si>
    <t>Dosen</t>
  </si>
  <si>
    <t>198505042015042001</t>
  </si>
  <si>
    <t>Ni Made Dwi Ariani Mayasari</t>
  </si>
  <si>
    <t>Ni Made Dwi Ariani Mayasari, S.E., M.M.</t>
  </si>
  <si>
    <t>198912132015042003</t>
  </si>
  <si>
    <t>Ni Ketut Desia Tristiantari</t>
  </si>
  <si>
    <t>Ni Ketut Desia Tristiantari, S.Pd., M.Pd.</t>
  </si>
  <si>
    <t>199008052015042001</t>
  </si>
  <si>
    <t>I Gusti Agung Ayu Wulandari</t>
  </si>
  <si>
    <t>I Gusti Agung Ayu Wulandari, S.Pd., M.Pd.</t>
  </si>
  <si>
    <t>199007252015041002</t>
  </si>
  <si>
    <t>Gede Mahendrayana</t>
  </si>
  <si>
    <t>Gede Mahendrayana, S.Pd., M.Pd.</t>
  </si>
  <si>
    <t>198812012015042003</t>
  </si>
  <si>
    <t>Luh Gede Eka Wahyuni</t>
  </si>
  <si>
    <t>Luh Gede Eka Wahyuni, S.Pd., M.Pd.</t>
  </si>
  <si>
    <t>198601102015042002</t>
  </si>
  <si>
    <t>Ni Luh Pande Latria Devi</t>
  </si>
  <si>
    <t>Ni Luh Pande Latria Devi, S.Pd., M.Pd.</t>
  </si>
  <si>
    <t>B 10010714</t>
  </si>
  <si>
    <t>198806142015041001</t>
  </si>
  <si>
    <t>Putu Prima Juniartina</t>
  </si>
  <si>
    <t>Putu Prima Juniartina, S.Pd., M.Pd.</t>
  </si>
  <si>
    <t>B 10010715</t>
  </si>
  <si>
    <t>198906252015041001</t>
  </si>
  <si>
    <t>Kompyang Selamet</t>
  </si>
  <si>
    <t>Kompyang Selamet, S.Pd., M.Pd.</t>
  </si>
  <si>
    <t>198901202015041001</t>
  </si>
  <si>
    <t>I Wayan Krisna Eka Putra</t>
  </si>
  <si>
    <t>S.Pd., M.Eng.</t>
  </si>
  <si>
    <t>I Wayan Krisna Eka Putra, S.Pd., M.Eng.</t>
  </si>
  <si>
    <t>Tabanan</t>
  </si>
  <si>
    <t>Teknik Geomatika</t>
  </si>
  <si>
    <t>198901192015041004</t>
  </si>
  <si>
    <t>Gede Aditra Pradnyana</t>
  </si>
  <si>
    <t>Gede Aditra Pradnyana, S.Kom., M.Kom.</t>
  </si>
  <si>
    <t>197301102006041002</t>
  </si>
  <si>
    <t>Gede Widayana</t>
  </si>
  <si>
    <t>Gede Widayana, S.T., M.T.</t>
  </si>
  <si>
    <t>M.349805</t>
  </si>
  <si>
    <t>Teknik Mesin - Konfersi Energi</t>
  </si>
  <si>
    <t>197605292005012003</t>
  </si>
  <si>
    <t>Rima Andriani Sari</t>
  </si>
  <si>
    <t>S.Pd., M.Hum</t>
  </si>
  <si>
    <t>Rima Andriani Sari, S.Pd., M.Hum</t>
  </si>
  <si>
    <t>Padang</t>
  </si>
  <si>
    <t>M.130497</t>
  </si>
  <si>
    <t>14100104804684</t>
  </si>
  <si>
    <t>198001032008012018</t>
  </si>
  <si>
    <t>Putu Rahayu Ujianti</t>
  </si>
  <si>
    <t>S.Psi., M.Psi., Psikolog.</t>
  </si>
  <si>
    <t>Putu Rahayu Ujianti, S.Psi., M.Psi., Psikolog.</t>
  </si>
  <si>
    <t>Trenggalek,</t>
  </si>
  <si>
    <t>P.029250</t>
  </si>
  <si>
    <t>Psikologi Profesi</t>
  </si>
  <si>
    <t>197601022003121001</t>
  </si>
  <si>
    <t>Gede Indrawan</t>
  </si>
  <si>
    <t>Dr. Gede Indrawan, S.T., M.T.</t>
  </si>
  <si>
    <t>L.165258</t>
  </si>
  <si>
    <t>Teknik Elektro dan Informatika</t>
  </si>
  <si>
    <t>15100104801599</t>
  </si>
  <si>
    <t xml:space="preserve">Teknik Elektro </t>
  </si>
  <si>
    <t>197312052006041001</t>
  </si>
  <si>
    <t>Nyoman Arya Wigraha</t>
  </si>
  <si>
    <t>Nyoman Arya Wigraha, S.T., M.T.</t>
  </si>
  <si>
    <t>M.349786</t>
  </si>
  <si>
    <t>Konversi Energi</t>
  </si>
  <si>
    <t>197903082006041003</t>
  </si>
  <si>
    <t>I Wayan Sutaya</t>
  </si>
  <si>
    <t>I Wayan Sutaya, S.T., M.T.</t>
  </si>
  <si>
    <t>Batununggul,</t>
  </si>
  <si>
    <t>M.349804</t>
  </si>
  <si>
    <t>198212082008011005</t>
  </si>
  <si>
    <t>I Ketut Paramarta</t>
  </si>
  <si>
    <t>Dr. I Ketut Paramarta, S.S.,M.Hum.</t>
  </si>
  <si>
    <t>Sulahan Susut Bangli,</t>
  </si>
  <si>
    <t>P.029247</t>
  </si>
  <si>
    <t>16100104804007</t>
  </si>
  <si>
    <t>198502202008122005</t>
  </si>
  <si>
    <t>Ni Made Rai Wisudariani</t>
  </si>
  <si>
    <t>Ni Made Rai Wisudariani, S.Pd.,M.Pd.</t>
  </si>
  <si>
    <t>P.290367</t>
  </si>
  <si>
    <t>14100104801697</t>
  </si>
  <si>
    <t>198501172008121001</t>
  </si>
  <si>
    <t>I Gede Suwiwa</t>
  </si>
  <si>
    <t>I Gede Suwiwa, S.Pd., M.Pd.</t>
  </si>
  <si>
    <t>Kutuh, Bangli</t>
  </si>
  <si>
    <t>P.290385</t>
  </si>
  <si>
    <t>15100104801907</t>
  </si>
  <si>
    <t>198405252008121008</t>
  </si>
  <si>
    <t>I Gusti Nyoman Yudi Hartawan</t>
  </si>
  <si>
    <t>I Gusti Nyoman Yudi Hartawan, S.Si., M.Sc.</t>
  </si>
  <si>
    <t>P.290392</t>
  </si>
  <si>
    <t>14100104802070</t>
  </si>
  <si>
    <t>197603272008122001</t>
  </si>
  <si>
    <t>Ni Nyoman Dian Martini</t>
  </si>
  <si>
    <t>S.Pi., M.P.</t>
  </si>
  <si>
    <t>Ni Nyoman Dian Martini, S.Pi., M.P.</t>
  </si>
  <si>
    <t>P.290387</t>
  </si>
  <si>
    <t>Budidaya Perairan</t>
  </si>
  <si>
    <t>16100104802297</t>
  </si>
  <si>
    <t>197712172003121002</t>
  </si>
  <si>
    <t>I Gusti Ngurah Agung Suryaputra</t>
  </si>
  <si>
    <t>S.T, M.Sc.</t>
  </si>
  <si>
    <t>Dr.rer.nat I Gusti Ngurah Agung Suryaputra, S.T,M.Sc.</t>
  </si>
  <si>
    <t>L.165260</t>
  </si>
  <si>
    <t>Oceanography</t>
  </si>
  <si>
    <t>Universitat Oldenburg Germany</t>
  </si>
  <si>
    <t>14100104800681</t>
  </si>
  <si>
    <t>Oceanograpi (Oceanologi)</t>
  </si>
  <si>
    <t>197905112006041004</t>
  </si>
  <si>
    <t>I Ketut Purnamawan</t>
  </si>
  <si>
    <t>I Ketut Purnamawan, S.Kom., M.Kom.</t>
  </si>
  <si>
    <t>Sanglah,</t>
  </si>
  <si>
    <t>24/5/2017</t>
  </si>
  <si>
    <t>M.349823</t>
  </si>
  <si>
    <t>198204212008122003</t>
  </si>
  <si>
    <t>Nyoman Karina Wedhanti</t>
  </si>
  <si>
    <t>Nyoman Karina Wedhanti, S.Pd., M.Pd.</t>
  </si>
  <si>
    <t>P.290359</t>
  </si>
  <si>
    <t>IKIP N Singaraja</t>
  </si>
  <si>
    <t>14100104801543</t>
  </si>
  <si>
    <t>198307162008122003</t>
  </si>
  <si>
    <t>Ni Putu Rai Yuliartini</t>
  </si>
  <si>
    <t>Ni Putu Rai Yuliartini, S.H., M.H.</t>
  </si>
  <si>
    <t>P.290404</t>
  </si>
  <si>
    <t>15100104803101</t>
  </si>
  <si>
    <t>197510092001121001</t>
  </si>
  <si>
    <t>I Ketut Armawan</t>
  </si>
  <si>
    <t>I Ketut Armawan, S.Pd., M.Pd.</t>
  </si>
  <si>
    <t>Menyali,</t>
  </si>
  <si>
    <t>Penata Muda</t>
  </si>
  <si>
    <t>III/a</t>
  </si>
  <si>
    <t>K.072783</t>
  </si>
  <si>
    <t>16100104806055</t>
  </si>
  <si>
    <t>197712162002121002</t>
  </si>
  <si>
    <t>Made Aryawan Adijaya</t>
  </si>
  <si>
    <t xml:space="preserve">Made Aryawan Adijaya, S.Pd., M.Pd. </t>
  </si>
  <si>
    <t>L. 064109</t>
  </si>
  <si>
    <t>17100104801500</t>
  </si>
  <si>
    <t>198005182006041002</t>
  </si>
  <si>
    <t>Gede Iwan Setiabudi</t>
  </si>
  <si>
    <t>Gede Iwan Setiabudi, S.Pd., M.Si.</t>
  </si>
  <si>
    <t>Cempaga,</t>
  </si>
  <si>
    <t>M.349790</t>
  </si>
  <si>
    <t>Ilmu Kelautan</t>
  </si>
  <si>
    <t>15100104809981</t>
  </si>
  <si>
    <t>198605192008122003</t>
  </si>
  <si>
    <t>Luh Putu Sri Lestari</t>
  </si>
  <si>
    <t>Luh Putu Sri Lestari, S.Pd., M.Pd.</t>
  </si>
  <si>
    <t>Gitgit,</t>
  </si>
  <si>
    <t>P.290393</t>
  </si>
  <si>
    <t>Guidance and Counseling</t>
  </si>
  <si>
    <t>14100104803763</t>
  </si>
  <si>
    <t>198501232008122004</t>
  </si>
  <si>
    <t>Putu Ari Dharmayanti</t>
  </si>
  <si>
    <t>Putu Ari Dharmayanti, S.Pd., M.Pd.</t>
  </si>
  <si>
    <t>P.290394</t>
  </si>
  <si>
    <t>198301052008122002</t>
  </si>
  <si>
    <t>Made Arie Wahyuni</t>
  </si>
  <si>
    <t>Made Arie Wahyuni, S.E., M.Si.</t>
  </si>
  <si>
    <t>P.290401</t>
  </si>
  <si>
    <t>198405032008121002</t>
  </si>
  <si>
    <t>I Dewa Gede Budi Utama</t>
  </si>
  <si>
    <t>I Dewa Gede Budi Utama, S.Pd., M.Hum.</t>
  </si>
  <si>
    <t>Padang Tegal Tengah,</t>
  </si>
  <si>
    <t>P.290364</t>
  </si>
  <si>
    <t>15100104811060</t>
  </si>
  <si>
    <t>198008232008121004</t>
  </si>
  <si>
    <t>Alexander Korinus Marantika</t>
  </si>
  <si>
    <t>Alexander Korinus Marantika, S.Pi., M.P.</t>
  </si>
  <si>
    <t>Ambon,</t>
  </si>
  <si>
    <t>P.290391</t>
  </si>
  <si>
    <t>198208262008121002</t>
  </si>
  <si>
    <t>I Gede Agus Pertama Yudantara</t>
  </si>
  <si>
    <t>S.E., M.S.A.</t>
  </si>
  <si>
    <t>I Gede Agus Pertama Yudantara, S.E., M.S.A.</t>
  </si>
  <si>
    <t>P.290398</t>
  </si>
  <si>
    <t>198306172008121004</t>
  </si>
  <si>
    <t>Ida Bagus Made Ludy Paryatna</t>
  </si>
  <si>
    <t>Ida Bagus Made Ludy Paryatna, S.S., M.Pd.</t>
  </si>
  <si>
    <t>Cucukan,</t>
  </si>
  <si>
    <t>P.290368</t>
  </si>
  <si>
    <t>197703182008121004</t>
  </si>
  <si>
    <t>I Gede Aris Gunadi</t>
  </si>
  <si>
    <t>S.Si. M.Kom.</t>
  </si>
  <si>
    <t>Dr. I Gede Aris Gunadi, S.Si. M.Kom.</t>
  </si>
  <si>
    <t>P.290343</t>
  </si>
  <si>
    <t>15100104809823</t>
  </si>
  <si>
    <t>198307282008121001</t>
  </si>
  <si>
    <t>I Gede Budiarta</t>
  </si>
  <si>
    <t>I Gede Budiarta, S.Pd., M.Si.</t>
  </si>
  <si>
    <t>Padang Bai,</t>
  </si>
  <si>
    <t>P.290408</t>
  </si>
  <si>
    <t>14100104801901</t>
  </si>
  <si>
    <t>198307312008121003</t>
  </si>
  <si>
    <t>Kadek Lila Antara</t>
  </si>
  <si>
    <t>S.Pi.</t>
  </si>
  <si>
    <t>Kadek Lila Antara, S.Pi.</t>
  </si>
  <si>
    <t>P.290386</t>
  </si>
  <si>
    <t>S1</t>
  </si>
  <si>
    <t>Teknologi dan Manajemen Aquakultur</t>
  </si>
  <si>
    <t xml:space="preserve">PEMETAAN  BIDANG KEAHLIAN DOSEN </t>
  </si>
  <si>
    <t>195212301983031001</t>
  </si>
  <si>
    <t>I Dewa Kade Tastra</t>
  </si>
  <si>
    <t>Drs. I Dewa Kade Tastra, M.Pd.</t>
  </si>
  <si>
    <t>C.0776527</t>
  </si>
  <si>
    <t>091104803397</t>
  </si>
  <si>
    <t>195212311980031022</t>
  </si>
  <si>
    <t>I Nyoman Wirya</t>
  </si>
  <si>
    <t>Drs. I Nyoman Wirya, M.Pd.</t>
  </si>
  <si>
    <t>C.0213686</t>
  </si>
  <si>
    <t>Pendidikan Sosial</t>
  </si>
  <si>
    <t>13100104800417</t>
  </si>
  <si>
    <t>197107091999032001</t>
  </si>
  <si>
    <t>Luh Krisnawati</t>
  </si>
  <si>
    <t>Luh Krisnawati,ST,MT</t>
  </si>
  <si>
    <t>I 030888</t>
  </si>
  <si>
    <t>Teknik Sistem Tenaga</t>
  </si>
  <si>
    <t>15100104802533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</si>
</sst>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dd/mm/yy;@"/>
    <numFmt numFmtId="166" formatCode="0000000000"/>
    <numFmt numFmtId="167" formatCode="[$-421]dd\ mmmm\ yyyy;@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5" fillId="2" borderId="1" xfId="0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9" fontId="7" fillId="2" borderId="1" xfId="1" applyNumberFormat="1" applyFont="1" applyFill="1" applyBorder="1" applyAlignment="1">
      <alignment horizontal="center" vertical="top" wrapText="1"/>
    </xf>
    <xf numFmtId="166" fontId="8" fillId="2" borderId="1" xfId="2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vertical="top" wrapText="1"/>
    </xf>
    <xf numFmtId="164" fontId="7" fillId="2" borderId="2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right" vertical="top" wrapText="1"/>
    </xf>
    <xf numFmtId="167" fontId="7" fillId="2" borderId="1" xfId="1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" xfId="1" applyNumberFormat="1" applyFont="1" applyFill="1" applyBorder="1" applyAlignment="1">
      <alignment horizontal="center" vertical="top" wrapText="1"/>
    </xf>
    <xf numFmtId="2" fontId="8" fillId="2" borderId="1" xfId="2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167" fontId="7" fillId="2" borderId="1" xfId="0" applyNumberFormat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top" wrapText="1"/>
    </xf>
    <xf numFmtId="49" fontId="7" fillId="2" borderId="1" xfId="3" quotePrefix="1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5" xfId="0" applyNumberFormat="1" applyFont="1" applyFill="1" applyBorder="1" applyAlignment="1">
      <alignment horizontal="center" vertical="top" wrapText="1"/>
    </xf>
    <xf numFmtId="49" fontId="9" fillId="2" borderId="1" xfId="3" quotePrefix="1" applyNumberFormat="1" applyFont="1" applyFill="1" applyBorder="1" applyAlignment="1">
      <alignment horizontal="right" vertical="top" wrapText="1"/>
    </xf>
    <xf numFmtId="167" fontId="7" fillId="2" borderId="2" xfId="1" applyNumberFormat="1" applyFont="1" applyFill="1" applyBorder="1" applyAlignment="1">
      <alignment horizontal="center" vertical="top" wrapText="1"/>
    </xf>
    <xf numFmtId="49" fontId="7" fillId="2" borderId="1" xfId="3" applyNumberFormat="1" applyFont="1" applyFill="1" applyBorder="1" applyAlignment="1">
      <alignment horizontal="right" vertical="top" wrapText="1"/>
    </xf>
    <xf numFmtId="0" fontId="7" fillId="2" borderId="1" xfId="0" quotePrefix="1" applyFont="1" applyFill="1" applyBorder="1" applyAlignment="1">
      <alignment horizontal="center" vertical="top" wrapText="1"/>
    </xf>
    <xf numFmtId="0" fontId="8" fillId="2" borderId="1" xfId="2" quotePrefix="1" applyFont="1" applyFill="1" applyBorder="1" applyAlignment="1">
      <alignment horizontal="right" vertical="top" wrapText="1"/>
    </xf>
    <xf numFmtId="1" fontId="7" fillId="2" borderId="1" xfId="3" quotePrefix="1" applyNumberFormat="1" applyFont="1" applyFill="1" applyBorder="1" applyAlignment="1">
      <alignment horizontal="right" vertical="top" wrapText="1"/>
    </xf>
    <xf numFmtId="1" fontId="7" fillId="2" borderId="1" xfId="3" applyNumberFormat="1" applyFont="1" applyFill="1" applyBorder="1" applyAlignment="1">
      <alignment horizontal="right" vertical="top" wrapText="1"/>
    </xf>
    <xf numFmtId="0" fontId="7" fillId="2" borderId="1" xfId="3" quotePrefix="1" applyFont="1" applyFill="1" applyBorder="1" applyAlignment="1">
      <alignment horizontal="right" vertical="top" wrapText="1"/>
    </xf>
    <xf numFmtId="0" fontId="7" fillId="2" borderId="0" xfId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167" fontId="7" fillId="2" borderId="1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7" fontId="7" fillId="2" borderId="1" xfId="1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2" fontId="8" fillId="2" borderId="1" xfId="2" applyNumberFormat="1" applyFont="1" applyFill="1" applyBorder="1" applyAlignment="1">
      <alignment horizontal="right" vertical="top" wrapText="1"/>
    </xf>
    <xf numFmtId="166" fontId="7" fillId="2" borderId="1" xfId="2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top" wrapText="1"/>
    </xf>
    <xf numFmtId="2" fontId="7" fillId="2" borderId="1" xfId="2" applyNumberFormat="1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horizontal="right" vertical="top" wrapText="1"/>
    </xf>
    <xf numFmtId="0" fontId="8" fillId="2" borderId="1" xfId="2" applyFont="1" applyFill="1" applyBorder="1" applyAlignment="1">
      <alignment horizontal="right" vertical="top" wrapText="1"/>
    </xf>
    <xf numFmtId="166" fontId="8" fillId="2" borderId="1" xfId="2" applyNumberFormat="1" applyFont="1" applyFill="1" applyBorder="1" applyAlignment="1">
      <alignment horizontal="center" vertical="top"/>
    </xf>
    <xf numFmtId="0" fontId="8" fillId="2" borderId="1" xfId="2" applyFont="1" applyFill="1" applyBorder="1" applyAlignment="1">
      <alignment vertical="top"/>
    </xf>
    <xf numFmtId="2" fontId="8" fillId="2" borderId="1" xfId="2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164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8" fillId="2" borderId="1" xfId="2" quotePrefix="1" applyFont="1" applyFill="1" applyBorder="1" applyAlignment="1">
      <alignment horizontal="right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4">
    <cellStyle name="Normal" xfId="0" builtinId="0"/>
    <cellStyle name="Normal 2" xfId="3"/>
    <cellStyle name="Normal 3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dek%20Sumiani/DUK/DUK%20Dosen/DUK%20Dosen%202018/DUK%20Dosen%20Undiksha%20Update%20Maret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uk Maret18"/>
      <sheetName val="Sheet1"/>
    </sheetNames>
    <sheetDataSet>
      <sheetData sheetId="0"/>
      <sheetData sheetId="1">
        <row r="2">
          <cell r="A2" t="str">
            <v>194910101975031003</v>
          </cell>
          <cell r="B2">
            <v>10104905</v>
          </cell>
        </row>
        <row r="3">
          <cell r="A3" t="str">
            <v>195102171979031004</v>
          </cell>
          <cell r="B3">
            <v>17025103</v>
          </cell>
        </row>
        <row r="4">
          <cell r="A4" t="str">
            <v>195212311981021003</v>
          </cell>
          <cell r="B4">
            <v>31125206</v>
          </cell>
        </row>
        <row r="5">
          <cell r="A5" t="str">
            <v>195910181985031002</v>
          </cell>
          <cell r="B5">
            <v>8105906</v>
          </cell>
        </row>
        <row r="6">
          <cell r="A6" t="str">
            <v>195808071981031003</v>
          </cell>
          <cell r="B6">
            <v>7085812</v>
          </cell>
        </row>
        <row r="7">
          <cell r="A7" t="str">
            <v>194908051977101001</v>
          </cell>
          <cell r="B7">
            <v>5084901</v>
          </cell>
        </row>
        <row r="8">
          <cell r="A8" t="str">
            <v>194910161972071001</v>
          </cell>
          <cell r="B8">
            <v>16104903</v>
          </cell>
        </row>
        <row r="9">
          <cell r="A9" t="str">
            <v>196002101986021001</v>
          </cell>
          <cell r="B9">
            <v>10026005</v>
          </cell>
        </row>
        <row r="10">
          <cell r="A10" t="str">
            <v>196212151988031002</v>
          </cell>
          <cell r="B10">
            <v>15126205</v>
          </cell>
        </row>
        <row r="11">
          <cell r="A11" t="str">
            <v>195605201983031002</v>
          </cell>
          <cell r="B11">
            <v>20055604</v>
          </cell>
        </row>
        <row r="12">
          <cell r="A12" t="str">
            <v>196112191987021001</v>
          </cell>
          <cell r="B12">
            <v>19126106</v>
          </cell>
        </row>
        <row r="13">
          <cell r="A13" t="str">
            <v>195612311979031030</v>
          </cell>
          <cell r="B13">
            <v>23045602</v>
          </cell>
        </row>
        <row r="14">
          <cell r="A14" t="str">
            <v>196012311984031012</v>
          </cell>
          <cell r="B14">
            <v>1126006</v>
          </cell>
        </row>
        <row r="15">
          <cell r="A15" t="str">
            <v>196403261990032002</v>
          </cell>
          <cell r="B15">
            <v>26036403</v>
          </cell>
        </row>
        <row r="16">
          <cell r="A16" t="str">
            <v>195703031983032001</v>
          </cell>
          <cell r="B16">
            <v>3035705</v>
          </cell>
        </row>
        <row r="17">
          <cell r="A17" t="str">
            <v>194708301973021001</v>
          </cell>
          <cell r="B17">
            <v>30084702</v>
          </cell>
        </row>
        <row r="18">
          <cell r="A18" t="str">
            <v>195901011984031003</v>
          </cell>
          <cell r="B18">
            <v>1015913</v>
          </cell>
        </row>
        <row r="19">
          <cell r="A19" t="str">
            <v>195001041980032001</v>
          </cell>
          <cell r="B19">
            <v>4015001</v>
          </cell>
        </row>
        <row r="20">
          <cell r="A20" t="str">
            <v>196012311986011004</v>
          </cell>
          <cell r="B20">
            <v>30066003</v>
          </cell>
        </row>
        <row r="21">
          <cell r="A21" t="str">
            <v>196212311988031015</v>
          </cell>
          <cell r="B21">
            <v>20126201</v>
          </cell>
        </row>
        <row r="22">
          <cell r="A22" t="str">
            <v>196205151988031005</v>
          </cell>
          <cell r="B22">
            <v>15056203</v>
          </cell>
        </row>
        <row r="23">
          <cell r="A23" t="str">
            <v>195812311986011005</v>
          </cell>
          <cell r="B23">
            <v>31125821</v>
          </cell>
        </row>
        <row r="24">
          <cell r="A24" t="str">
            <v>196206261986032002</v>
          </cell>
          <cell r="B24">
            <v>26066203</v>
          </cell>
        </row>
        <row r="25">
          <cell r="A25" t="str">
            <v>195612311983031022</v>
          </cell>
          <cell r="B25">
            <v>12055604</v>
          </cell>
        </row>
        <row r="26">
          <cell r="A26" t="str">
            <v>195712311985031013</v>
          </cell>
          <cell r="B26">
            <v>1125708</v>
          </cell>
        </row>
        <row r="27">
          <cell r="A27" t="str">
            <v>196812171993031003</v>
          </cell>
          <cell r="B27">
            <v>17126802</v>
          </cell>
        </row>
        <row r="28">
          <cell r="A28" t="str">
            <v>196008191985031001</v>
          </cell>
          <cell r="B28">
            <v>19086004</v>
          </cell>
        </row>
        <row r="29">
          <cell r="A29" t="str">
            <v>196204251990031002</v>
          </cell>
          <cell r="B29">
            <v>25046203</v>
          </cell>
        </row>
        <row r="30">
          <cell r="A30" t="str">
            <v>195901281982031002</v>
          </cell>
          <cell r="B30">
            <v>28015903</v>
          </cell>
        </row>
        <row r="31">
          <cell r="A31" t="str">
            <v>196202021988032001</v>
          </cell>
          <cell r="B31">
            <v>2026207</v>
          </cell>
        </row>
        <row r="32">
          <cell r="A32" t="str">
            <v>195708011983031003</v>
          </cell>
          <cell r="B32">
            <v>1085708</v>
          </cell>
        </row>
        <row r="33">
          <cell r="A33" t="str">
            <v>196012311984031011</v>
          </cell>
          <cell r="B33">
            <v>1126007</v>
          </cell>
        </row>
        <row r="34">
          <cell r="A34" t="str">
            <v>196004241986031002</v>
          </cell>
          <cell r="B34">
            <v>24046007</v>
          </cell>
        </row>
        <row r="35">
          <cell r="A35" t="str">
            <v>196303101988031003</v>
          </cell>
          <cell r="B35">
            <v>10036302</v>
          </cell>
        </row>
        <row r="36">
          <cell r="A36" t="str">
            <v>196507111990031003</v>
          </cell>
          <cell r="B36">
            <v>11076503</v>
          </cell>
        </row>
        <row r="37">
          <cell r="A37" t="str">
            <v>196203191987031001</v>
          </cell>
          <cell r="B37">
            <v>19036201</v>
          </cell>
        </row>
        <row r="38">
          <cell r="A38" t="str">
            <v>196208271989031001</v>
          </cell>
          <cell r="B38">
            <v>27086205</v>
          </cell>
        </row>
        <row r="39">
          <cell r="A39" t="str">
            <v>196503251991031001</v>
          </cell>
          <cell r="B39">
            <v>25036506</v>
          </cell>
        </row>
        <row r="40">
          <cell r="A40" t="str">
            <v>195203131979031001</v>
          </cell>
          <cell r="B40">
            <v>13035203</v>
          </cell>
        </row>
        <row r="41">
          <cell r="A41" t="str">
            <v>196702211993031002</v>
          </cell>
          <cell r="B41">
            <v>21026701</v>
          </cell>
        </row>
        <row r="42">
          <cell r="A42" t="str">
            <v>195610131983031003</v>
          </cell>
          <cell r="B42">
            <v>13105602</v>
          </cell>
        </row>
        <row r="43">
          <cell r="A43" t="str">
            <v>195912311984031009</v>
          </cell>
          <cell r="B43">
            <v>31125913</v>
          </cell>
        </row>
        <row r="44">
          <cell r="A44" t="str">
            <v>195910101986031003</v>
          </cell>
          <cell r="B44">
            <v>10105908</v>
          </cell>
        </row>
        <row r="45">
          <cell r="A45" t="str">
            <v>196012311986011003</v>
          </cell>
          <cell r="B45">
            <v>16086004</v>
          </cell>
        </row>
        <row r="46">
          <cell r="A46" t="str">
            <v>196012311987031015</v>
          </cell>
          <cell r="B46">
            <v>31016002</v>
          </cell>
        </row>
        <row r="47">
          <cell r="A47" t="str">
            <v>196110201988031002</v>
          </cell>
          <cell r="B47">
            <v>20106112</v>
          </cell>
        </row>
        <row r="48">
          <cell r="A48" t="str">
            <v>195906081985031001</v>
          </cell>
          <cell r="B48">
            <v>8065907</v>
          </cell>
        </row>
        <row r="49">
          <cell r="A49" t="str">
            <v>196112311987031013</v>
          </cell>
          <cell r="B49">
            <v>31126115</v>
          </cell>
        </row>
        <row r="50">
          <cell r="A50" t="str">
            <v>196212311987031020</v>
          </cell>
          <cell r="B50">
            <v>31126217</v>
          </cell>
        </row>
        <row r="51">
          <cell r="A51" t="str">
            <v>196212311988031018</v>
          </cell>
          <cell r="B51">
            <v>31016205</v>
          </cell>
        </row>
        <row r="52">
          <cell r="A52" t="str">
            <v>196411081990031002</v>
          </cell>
          <cell r="B52">
            <v>8116404</v>
          </cell>
        </row>
        <row r="53">
          <cell r="A53" t="str">
            <v>196006071986012001</v>
          </cell>
          <cell r="B53">
            <v>7066006</v>
          </cell>
        </row>
        <row r="54">
          <cell r="A54" t="str">
            <v>195808311982032002</v>
          </cell>
          <cell r="B54">
            <v>31085805</v>
          </cell>
        </row>
        <row r="55">
          <cell r="A55" t="str">
            <v>196012311986012001</v>
          </cell>
          <cell r="B55">
            <v>1126008</v>
          </cell>
        </row>
        <row r="56">
          <cell r="A56" t="str">
            <v>196310231991031001</v>
          </cell>
          <cell r="B56">
            <v>23106305</v>
          </cell>
        </row>
        <row r="57">
          <cell r="A57" t="str">
            <v>196111041987031002</v>
          </cell>
          <cell r="B57">
            <v>4116104</v>
          </cell>
        </row>
        <row r="58">
          <cell r="A58" t="str">
            <v>196408271991021001</v>
          </cell>
          <cell r="B58">
            <v>27086402</v>
          </cell>
        </row>
        <row r="59">
          <cell r="A59" t="str">
            <v>196008231986012001</v>
          </cell>
          <cell r="B59">
            <v>23086005</v>
          </cell>
        </row>
        <row r="60">
          <cell r="A60" t="str">
            <v>196410311992031002</v>
          </cell>
          <cell r="B60">
            <v>31106403</v>
          </cell>
        </row>
        <row r="61">
          <cell r="A61" t="str">
            <v>195206071980032001</v>
          </cell>
          <cell r="B61">
            <v>7065208</v>
          </cell>
        </row>
        <row r="62">
          <cell r="A62" t="str">
            <v>195305121980031001</v>
          </cell>
          <cell r="B62">
            <v>12055302</v>
          </cell>
        </row>
        <row r="63">
          <cell r="A63" t="str">
            <v>195606221981032001</v>
          </cell>
          <cell r="B63">
            <v>22065602</v>
          </cell>
        </row>
        <row r="64">
          <cell r="A64" t="str">
            <v>195812311982031045</v>
          </cell>
          <cell r="B64">
            <v>31125820</v>
          </cell>
        </row>
        <row r="65">
          <cell r="A65" t="str">
            <v>195508181983031002</v>
          </cell>
          <cell r="B65">
            <v>18085504</v>
          </cell>
        </row>
        <row r="66">
          <cell r="A66" t="str">
            <v>195212301983031001</v>
          </cell>
          <cell r="B66">
            <v>30125205</v>
          </cell>
        </row>
        <row r="67">
          <cell r="A67" t="str">
            <v>195411051983031001</v>
          </cell>
          <cell r="B67">
            <v>5115403</v>
          </cell>
        </row>
        <row r="68">
          <cell r="A68" t="str">
            <v>195808191986011001</v>
          </cell>
          <cell r="B68">
            <v>19085806</v>
          </cell>
        </row>
        <row r="69">
          <cell r="A69" t="str">
            <v>196012311986031018</v>
          </cell>
          <cell r="B69">
            <v>31126026</v>
          </cell>
        </row>
        <row r="70">
          <cell r="A70" t="str">
            <v>195811091986031003</v>
          </cell>
          <cell r="B70">
            <v>9115801</v>
          </cell>
        </row>
        <row r="71">
          <cell r="A71" t="str">
            <v>196412221991021001</v>
          </cell>
          <cell r="B71">
            <v>22126403</v>
          </cell>
        </row>
        <row r="72">
          <cell r="A72" t="str">
            <v>195510031979032001</v>
          </cell>
          <cell r="B72">
            <v>3105504</v>
          </cell>
        </row>
        <row r="73">
          <cell r="A73" t="str">
            <v>196104131986032001</v>
          </cell>
          <cell r="B73">
            <v>13046101</v>
          </cell>
        </row>
        <row r="74">
          <cell r="A74" t="str">
            <v>196805191993031001</v>
          </cell>
          <cell r="B74">
            <v>19056805</v>
          </cell>
        </row>
        <row r="75">
          <cell r="A75" t="str">
            <v>196112311986031013</v>
          </cell>
          <cell r="B75">
            <v>5076108</v>
          </cell>
        </row>
        <row r="76">
          <cell r="A76" t="str">
            <v>195411031979031001</v>
          </cell>
          <cell r="B76">
            <v>3115405</v>
          </cell>
        </row>
        <row r="77">
          <cell r="A77" t="str">
            <v>195307061980031005</v>
          </cell>
          <cell r="B77">
            <v>6075306</v>
          </cell>
        </row>
        <row r="78">
          <cell r="A78" t="str">
            <v>195212311980031022</v>
          </cell>
          <cell r="B78">
            <v>1125205</v>
          </cell>
        </row>
        <row r="79">
          <cell r="A79" t="str">
            <v>196012311986031021</v>
          </cell>
          <cell r="B79">
            <v>1126009</v>
          </cell>
        </row>
        <row r="80">
          <cell r="A80" t="str">
            <v>195507081979031003</v>
          </cell>
          <cell r="B80">
            <v>8075503</v>
          </cell>
        </row>
        <row r="81">
          <cell r="A81" t="str">
            <v>195701221986011002</v>
          </cell>
          <cell r="B81">
            <v>22015702</v>
          </cell>
        </row>
        <row r="82">
          <cell r="A82" t="str">
            <v>196208221989031001</v>
          </cell>
          <cell r="B82">
            <v>22086204</v>
          </cell>
        </row>
        <row r="83">
          <cell r="A83" t="str">
            <v>196710201993031001</v>
          </cell>
          <cell r="B83">
            <v>20106705</v>
          </cell>
        </row>
        <row r="84">
          <cell r="A84" t="str">
            <v>195604231983031002</v>
          </cell>
          <cell r="B84">
            <v>23045603</v>
          </cell>
        </row>
        <row r="85">
          <cell r="A85" t="str">
            <v>195904141985031004</v>
          </cell>
          <cell r="B85">
            <v>14045906</v>
          </cell>
        </row>
        <row r="86">
          <cell r="A86" t="str">
            <v>195712311985031015</v>
          </cell>
          <cell r="B86">
            <v>20095704</v>
          </cell>
        </row>
        <row r="87">
          <cell r="A87" t="str">
            <v>196311041988032001</v>
          </cell>
          <cell r="B87">
            <v>4116302</v>
          </cell>
        </row>
        <row r="88">
          <cell r="A88" t="str">
            <v>196308301988032002</v>
          </cell>
          <cell r="B88">
            <v>30086303</v>
          </cell>
        </row>
        <row r="89">
          <cell r="A89" t="str">
            <v>196202211986012001</v>
          </cell>
          <cell r="B89">
            <v>21026202</v>
          </cell>
        </row>
        <row r="90">
          <cell r="A90" t="str">
            <v>196512291990032002</v>
          </cell>
          <cell r="B90">
            <v>29126502</v>
          </cell>
        </row>
        <row r="91">
          <cell r="A91" t="str">
            <v>195512311980031039</v>
          </cell>
          <cell r="B91">
            <v>31125511</v>
          </cell>
        </row>
        <row r="92">
          <cell r="A92" t="str">
            <v>195402201989031001</v>
          </cell>
          <cell r="B92">
            <v>20025403</v>
          </cell>
        </row>
        <row r="93">
          <cell r="A93" t="str">
            <v>196012311986031022</v>
          </cell>
          <cell r="B93">
            <v>31126025</v>
          </cell>
        </row>
        <row r="94">
          <cell r="A94" t="str">
            <v>196112081986032001</v>
          </cell>
          <cell r="B94">
            <v>8126104</v>
          </cell>
        </row>
        <row r="95">
          <cell r="A95" t="str">
            <v>196906061994121001</v>
          </cell>
          <cell r="B95">
            <v>6066904</v>
          </cell>
        </row>
        <row r="96">
          <cell r="A96" t="str">
            <v>195612311982031032</v>
          </cell>
          <cell r="B96">
            <v>31015604</v>
          </cell>
        </row>
        <row r="97">
          <cell r="A97" t="str">
            <v>195611271983031001</v>
          </cell>
          <cell r="B97">
            <v>27115604</v>
          </cell>
        </row>
        <row r="98">
          <cell r="A98" t="str">
            <v>196501261992112001</v>
          </cell>
          <cell r="B98">
            <v>26016503</v>
          </cell>
        </row>
        <row r="99">
          <cell r="A99" t="str">
            <v>196404121989031005</v>
          </cell>
          <cell r="B99">
            <v>12046402</v>
          </cell>
        </row>
        <row r="100">
          <cell r="A100" t="str">
            <v>196804081997031002</v>
          </cell>
          <cell r="B100">
            <v>8046802</v>
          </cell>
        </row>
        <row r="101">
          <cell r="A101" t="str">
            <v>196212311994031009</v>
          </cell>
          <cell r="B101">
            <v>31126218</v>
          </cell>
        </row>
        <row r="102">
          <cell r="A102" t="str">
            <v>196803091994032001</v>
          </cell>
          <cell r="B102">
            <v>9036802</v>
          </cell>
        </row>
        <row r="103">
          <cell r="A103" t="str">
            <v>197107111999032001</v>
          </cell>
          <cell r="B103">
            <v>11077102</v>
          </cell>
        </row>
        <row r="104">
          <cell r="A104" t="str">
            <v>195903211983032003</v>
          </cell>
          <cell r="B104">
            <v>21035903</v>
          </cell>
        </row>
        <row r="105">
          <cell r="A105" t="str">
            <v>197906162002121003</v>
          </cell>
          <cell r="B105">
            <v>16067903</v>
          </cell>
        </row>
        <row r="106">
          <cell r="A106" t="str">
            <v>195812311985031022</v>
          </cell>
          <cell r="B106">
            <v>1125802</v>
          </cell>
        </row>
        <row r="107">
          <cell r="A107" t="str">
            <v>196412311989031022</v>
          </cell>
          <cell r="B107">
            <v>31126424</v>
          </cell>
        </row>
        <row r="108">
          <cell r="A108" t="str">
            <v>196412181994031003</v>
          </cell>
          <cell r="B108">
            <v>18126404</v>
          </cell>
        </row>
        <row r="109">
          <cell r="A109" t="str">
            <v>196406151989021001</v>
          </cell>
          <cell r="B109">
            <v>15066401</v>
          </cell>
        </row>
        <row r="110">
          <cell r="A110" t="str">
            <v>196512051991031005</v>
          </cell>
          <cell r="B110">
            <v>5126504</v>
          </cell>
        </row>
        <row r="111">
          <cell r="A111" t="str">
            <v>197310032000121001</v>
          </cell>
          <cell r="B111">
            <v>3107302</v>
          </cell>
        </row>
        <row r="112">
          <cell r="A112" t="str">
            <v>195405291979031001</v>
          </cell>
          <cell r="B112">
            <v>29055402</v>
          </cell>
        </row>
        <row r="113">
          <cell r="A113" t="str">
            <v>195402011980031004</v>
          </cell>
          <cell r="B113">
            <v>1025403</v>
          </cell>
        </row>
        <row r="114">
          <cell r="A114" t="str">
            <v>196010091985031002</v>
          </cell>
          <cell r="B114">
            <v>9106007</v>
          </cell>
        </row>
        <row r="115">
          <cell r="A115" t="str">
            <v>195902201982031002</v>
          </cell>
          <cell r="B115">
            <v>20025901</v>
          </cell>
        </row>
        <row r="116">
          <cell r="A116" t="str">
            <v>195910251986031002</v>
          </cell>
          <cell r="B116">
            <v>25105905</v>
          </cell>
        </row>
        <row r="117">
          <cell r="A117" t="str">
            <v>195407171979031005</v>
          </cell>
          <cell r="B117">
            <v>17075407</v>
          </cell>
        </row>
        <row r="118">
          <cell r="A118" t="str">
            <v>195504161981031004</v>
          </cell>
          <cell r="B118">
            <v>16045501</v>
          </cell>
        </row>
        <row r="119">
          <cell r="A119" t="str">
            <v>195908301985032001</v>
          </cell>
          <cell r="B119">
            <v>30085904</v>
          </cell>
        </row>
        <row r="120">
          <cell r="A120" t="str">
            <v>196006221986032001</v>
          </cell>
          <cell r="B120">
            <v>22066006</v>
          </cell>
        </row>
        <row r="121">
          <cell r="A121" t="str">
            <v>196407141988102001</v>
          </cell>
          <cell r="B121">
            <v>14076401</v>
          </cell>
        </row>
        <row r="122">
          <cell r="A122" t="str">
            <v>195612311985111001</v>
          </cell>
          <cell r="B122">
            <v>31125612</v>
          </cell>
        </row>
        <row r="123">
          <cell r="A123" t="str">
            <v>195410171979031001</v>
          </cell>
          <cell r="B123">
            <v>17105402</v>
          </cell>
        </row>
        <row r="124">
          <cell r="A124" t="str">
            <v>197001291994031002</v>
          </cell>
          <cell r="B124">
            <v>29017002</v>
          </cell>
        </row>
        <row r="125">
          <cell r="A125" t="str">
            <v>195908181986031003</v>
          </cell>
          <cell r="B125">
            <v>18085907</v>
          </cell>
        </row>
        <row r="126">
          <cell r="A126" t="str">
            <v>195805091985031002</v>
          </cell>
          <cell r="B126">
            <v>9055802</v>
          </cell>
        </row>
        <row r="127">
          <cell r="A127" t="str">
            <v>195612311985011002</v>
          </cell>
          <cell r="B127">
            <v>31125947</v>
          </cell>
        </row>
        <row r="128">
          <cell r="A128" t="str">
            <v>196611231993031001</v>
          </cell>
          <cell r="B128">
            <v>23116603</v>
          </cell>
        </row>
        <row r="129">
          <cell r="A129" t="str">
            <v>196609081991022002</v>
          </cell>
          <cell r="B129">
            <v>8096602</v>
          </cell>
        </row>
        <row r="130">
          <cell r="A130" t="str">
            <v>195912311984031010</v>
          </cell>
          <cell r="B130">
            <v>31125914</v>
          </cell>
        </row>
        <row r="131">
          <cell r="A131" t="str">
            <v>196801081994031004</v>
          </cell>
          <cell r="B131">
            <v>8016802</v>
          </cell>
        </row>
        <row r="132">
          <cell r="A132" t="str">
            <v>196312311989031021</v>
          </cell>
          <cell r="B132">
            <v>31126320</v>
          </cell>
        </row>
        <row r="133">
          <cell r="A133" t="str">
            <v>195705071985031002</v>
          </cell>
          <cell r="B133">
            <v>7055704</v>
          </cell>
        </row>
        <row r="134">
          <cell r="A134" t="str">
            <v>195512151983032001</v>
          </cell>
          <cell r="B134">
            <v>15125506</v>
          </cell>
        </row>
        <row r="135">
          <cell r="A135" t="str">
            <v>196110041987021001</v>
          </cell>
          <cell r="B135">
            <v>4106108</v>
          </cell>
        </row>
        <row r="136">
          <cell r="A136" t="str">
            <v>195503041980031001</v>
          </cell>
          <cell r="B136">
            <v>4035503</v>
          </cell>
        </row>
        <row r="137">
          <cell r="A137" t="str">
            <v>196706261993031003</v>
          </cell>
          <cell r="B137">
            <v>26066705</v>
          </cell>
        </row>
        <row r="138">
          <cell r="A138" t="str">
            <v>196710131994031001</v>
          </cell>
          <cell r="B138">
            <v>13106701</v>
          </cell>
        </row>
        <row r="139">
          <cell r="A139" t="str">
            <v>196901161994031001</v>
          </cell>
          <cell r="B139">
            <v>16016903</v>
          </cell>
        </row>
        <row r="140">
          <cell r="A140" t="str">
            <v>195501091981091001</v>
          </cell>
          <cell r="B140">
            <v>9015501</v>
          </cell>
        </row>
        <row r="141">
          <cell r="A141" t="str">
            <v>195904221986032001</v>
          </cell>
          <cell r="B141">
            <v>22045901</v>
          </cell>
        </row>
        <row r="142">
          <cell r="A142" t="str">
            <v>195912311986031019</v>
          </cell>
          <cell r="B142">
            <v>1125903</v>
          </cell>
        </row>
        <row r="143">
          <cell r="A143" t="str">
            <v>196504191990032001</v>
          </cell>
          <cell r="B143">
            <v>19046502</v>
          </cell>
        </row>
        <row r="144">
          <cell r="A144" t="str">
            <v>196609201991032001</v>
          </cell>
          <cell r="B144">
            <v>20096604</v>
          </cell>
        </row>
        <row r="145">
          <cell r="A145" t="str">
            <v>196711151993031001</v>
          </cell>
          <cell r="B145">
            <v>15116701</v>
          </cell>
        </row>
        <row r="146">
          <cell r="A146" t="str">
            <v>196703201993031002</v>
          </cell>
          <cell r="B146">
            <v>20036701</v>
          </cell>
        </row>
        <row r="147">
          <cell r="A147" t="str">
            <v>197012101995012001</v>
          </cell>
          <cell r="B147">
            <v>10127001</v>
          </cell>
        </row>
        <row r="148">
          <cell r="A148" t="str">
            <v>197106161996021001</v>
          </cell>
          <cell r="B148">
            <v>16067102</v>
          </cell>
        </row>
        <row r="149">
          <cell r="A149" t="str">
            <v>195206131981101001</v>
          </cell>
          <cell r="B149">
            <v>13065202</v>
          </cell>
        </row>
        <row r="150">
          <cell r="A150" t="str">
            <v>196307091990031001</v>
          </cell>
          <cell r="B150">
            <v>9076305</v>
          </cell>
        </row>
        <row r="151">
          <cell r="A151" t="str">
            <v>196804171995011001</v>
          </cell>
          <cell r="B151">
            <v>17046804</v>
          </cell>
        </row>
        <row r="152">
          <cell r="A152" t="str">
            <v>197009182001121001</v>
          </cell>
          <cell r="B152">
            <v>18097009</v>
          </cell>
        </row>
        <row r="153">
          <cell r="A153" t="str">
            <v>197106161999031007</v>
          </cell>
          <cell r="B153">
            <v>16067103</v>
          </cell>
        </row>
        <row r="154">
          <cell r="A154" t="str">
            <v>196502191991032001</v>
          </cell>
          <cell r="B154">
            <v>19026502</v>
          </cell>
        </row>
        <row r="155">
          <cell r="A155" t="str">
            <v>196608181998021001</v>
          </cell>
          <cell r="B155">
            <v>18086603</v>
          </cell>
        </row>
        <row r="156">
          <cell r="A156" t="str">
            <v>197309262001121001</v>
          </cell>
          <cell r="B156">
            <v>26097302</v>
          </cell>
        </row>
        <row r="157">
          <cell r="A157" t="str">
            <v>197103031997032001</v>
          </cell>
          <cell r="B157">
            <v>3037102</v>
          </cell>
        </row>
        <row r="158">
          <cell r="A158" t="str">
            <v>197307271999031001</v>
          </cell>
          <cell r="B158">
            <v>27077303</v>
          </cell>
        </row>
        <row r="159">
          <cell r="A159" t="str">
            <v>196503201990031002</v>
          </cell>
          <cell r="B159">
            <v>20036501</v>
          </cell>
        </row>
        <row r="160">
          <cell r="A160" t="str">
            <v>196705272001121001</v>
          </cell>
          <cell r="B160">
            <v>27056705</v>
          </cell>
        </row>
        <row r="161">
          <cell r="A161" t="str">
            <v>197703152002122003</v>
          </cell>
          <cell r="B161">
            <v>15037701</v>
          </cell>
        </row>
        <row r="162">
          <cell r="A162" t="str">
            <v>196909042003122001</v>
          </cell>
          <cell r="B162">
            <v>4096906</v>
          </cell>
        </row>
        <row r="163">
          <cell r="A163" t="str">
            <v>197011181997032001</v>
          </cell>
          <cell r="B163">
            <v>18117001</v>
          </cell>
        </row>
        <row r="164">
          <cell r="A164" t="str">
            <v>197408012000032001</v>
          </cell>
          <cell r="B164">
            <v>1087401</v>
          </cell>
        </row>
        <row r="165">
          <cell r="A165" t="str">
            <v>197008152001121002</v>
          </cell>
          <cell r="B165">
            <v>15087003</v>
          </cell>
        </row>
        <row r="166">
          <cell r="A166" t="str">
            <v>197711282001122001</v>
          </cell>
          <cell r="B166">
            <v>28117701</v>
          </cell>
        </row>
        <row r="167">
          <cell r="A167" t="str">
            <v>197606252001122001</v>
          </cell>
          <cell r="B167">
            <v>25067602</v>
          </cell>
        </row>
        <row r="168">
          <cell r="A168" t="str">
            <v>196810291993032001</v>
          </cell>
          <cell r="B168">
            <v>29106801</v>
          </cell>
        </row>
        <row r="169">
          <cell r="A169" t="str">
            <v>196909181994032001</v>
          </cell>
          <cell r="B169">
            <v>18096906</v>
          </cell>
        </row>
        <row r="170">
          <cell r="A170" t="str">
            <v>196902061996011001</v>
          </cell>
          <cell r="B170">
            <v>6026903</v>
          </cell>
        </row>
        <row r="171">
          <cell r="A171" t="str">
            <v>196805172001121001</v>
          </cell>
          <cell r="B171">
            <v>17056810</v>
          </cell>
        </row>
        <row r="172">
          <cell r="A172" t="str">
            <v>197603152001121002</v>
          </cell>
          <cell r="B172">
            <v>15037601</v>
          </cell>
        </row>
        <row r="173">
          <cell r="A173" t="str">
            <v>197602062005011002</v>
          </cell>
          <cell r="B173">
            <v>6027609</v>
          </cell>
        </row>
        <row r="174">
          <cell r="A174" t="str">
            <v>196808282002121001</v>
          </cell>
          <cell r="B174">
            <v>24086806</v>
          </cell>
        </row>
        <row r="175">
          <cell r="A175" t="str">
            <v>197708192002121003</v>
          </cell>
          <cell r="B175">
            <v>19087703</v>
          </cell>
        </row>
        <row r="176">
          <cell r="A176" t="str">
            <v>197108281997032001</v>
          </cell>
          <cell r="B176">
            <v>28087103</v>
          </cell>
        </row>
        <row r="177">
          <cell r="A177" t="str">
            <v>195604041983031002</v>
          </cell>
          <cell r="B177">
            <v>4045605</v>
          </cell>
        </row>
        <row r="178">
          <cell r="A178" t="str">
            <v>195306171985031001</v>
          </cell>
          <cell r="B178">
            <v>17065303</v>
          </cell>
        </row>
        <row r="179">
          <cell r="A179" t="str">
            <v>196107171986011003</v>
          </cell>
          <cell r="B179">
            <v>17076102</v>
          </cell>
        </row>
        <row r="180">
          <cell r="A180" t="str">
            <v>196111111987021001</v>
          </cell>
          <cell r="B180">
            <v>11116106</v>
          </cell>
        </row>
        <row r="181">
          <cell r="A181" t="str">
            <v>196707051994031004</v>
          </cell>
          <cell r="B181">
            <v>5076703</v>
          </cell>
        </row>
        <row r="182">
          <cell r="A182" t="str">
            <v>196608311993032001</v>
          </cell>
          <cell r="B182">
            <v>31086602</v>
          </cell>
        </row>
        <row r="183">
          <cell r="A183" t="str">
            <v>196012311990031017</v>
          </cell>
          <cell r="B183">
            <v>1126010</v>
          </cell>
        </row>
        <row r="184">
          <cell r="A184" t="str">
            <v>195611141990031002</v>
          </cell>
          <cell r="B184">
            <v>14115602</v>
          </cell>
        </row>
        <row r="185">
          <cell r="A185" t="str">
            <v>196904231994031001</v>
          </cell>
          <cell r="B185">
            <v>23046902</v>
          </cell>
        </row>
        <row r="186">
          <cell r="A186" t="str">
            <v>197105202001121002</v>
          </cell>
          <cell r="B186">
            <v>20057101</v>
          </cell>
        </row>
        <row r="187">
          <cell r="A187" t="str">
            <v>196410031990032001</v>
          </cell>
          <cell r="B187">
            <v>3106402</v>
          </cell>
        </row>
        <row r="188">
          <cell r="A188" t="str">
            <v>197609022000031001</v>
          </cell>
          <cell r="B188">
            <v>2097601</v>
          </cell>
        </row>
        <row r="189">
          <cell r="A189" t="str">
            <v>196904091997031002</v>
          </cell>
          <cell r="B189">
            <v>9046902</v>
          </cell>
        </row>
        <row r="190">
          <cell r="A190" t="str">
            <v>197212072002122003</v>
          </cell>
          <cell r="B190">
            <v>7127207</v>
          </cell>
        </row>
        <row r="191">
          <cell r="A191" t="str">
            <v>197803112003122001</v>
          </cell>
          <cell r="B191">
            <v>11037802</v>
          </cell>
        </row>
        <row r="192">
          <cell r="A192" t="str">
            <v>197601192003122001</v>
          </cell>
          <cell r="B192">
            <v>19017602</v>
          </cell>
        </row>
        <row r="193">
          <cell r="A193" t="str">
            <v>197105101999032001</v>
          </cell>
          <cell r="B193">
            <v>10057103</v>
          </cell>
        </row>
        <row r="194">
          <cell r="A194" t="str">
            <v>197108152001121001</v>
          </cell>
          <cell r="B194">
            <v>15087101</v>
          </cell>
        </row>
        <row r="195">
          <cell r="A195" t="str">
            <v>198003122002121002</v>
          </cell>
          <cell r="B195">
            <v>12038005</v>
          </cell>
        </row>
        <row r="196">
          <cell r="A196" t="str">
            <v>195903111986022001</v>
          </cell>
          <cell r="B196">
            <v>11035905</v>
          </cell>
        </row>
        <row r="197">
          <cell r="A197" t="str">
            <v>198008302002121001</v>
          </cell>
          <cell r="B197">
            <v>30088001</v>
          </cell>
        </row>
        <row r="198">
          <cell r="A198" t="str">
            <v>197104212002122001</v>
          </cell>
          <cell r="B198">
            <v>21047112</v>
          </cell>
        </row>
        <row r="199">
          <cell r="A199" t="str">
            <v>197904142002121002</v>
          </cell>
          <cell r="B199">
            <v>14047007</v>
          </cell>
        </row>
        <row r="200">
          <cell r="A200" t="str">
            <v>198209102005012001</v>
          </cell>
          <cell r="B200">
            <v>10098201</v>
          </cell>
        </row>
        <row r="201">
          <cell r="A201" t="str">
            <v>197702012001121001</v>
          </cell>
          <cell r="B201">
            <v>1027701</v>
          </cell>
        </row>
        <row r="202">
          <cell r="A202" t="str">
            <v>198302172006041003</v>
          </cell>
          <cell r="B202">
            <v>17028301</v>
          </cell>
        </row>
        <row r="203">
          <cell r="A203" t="str">
            <v>196312312002121044</v>
          </cell>
          <cell r="B203">
            <v>31126335</v>
          </cell>
        </row>
        <row r="204">
          <cell r="A204" t="str">
            <v>198301052006041001</v>
          </cell>
          <cell r="B204">
            <v>5018301</v>
          </cell>
        </row>
        <row r="205">
          <cell r="A205" t="str">
            <v>197912202006041001</v>
          </cell>
          <cell r="B205">
            <v>20127902</v>
          </cell>
        </row>
        <row r="206">
          <cell r="A206" t="str">
            <v>198104162005012002</v>
          </cell>
          <cell r="B206">
            <v>16048103</v>
          </cell>
        </row>
        <row r="207">
          <cell r="A207" t="str">
            <v>197210202010122002</v>
          </cell>
          <cell r="B207">
            <v>20107205</v>
          </cell>
        </row>
        <row r="208">
          <cell r="A208" t="str">
            <v>196912311994031012</v>
          </cell>
          <cell r="B208">
            <v>9046901</v>
          </cell>
        </row>
        <row r="209">
          <cell r="A209" t="str">
            <v>196312311989031026</v>
          </cell>
          <cell r="B209">
            <v>1126302</v>
          </cell>
        </row>
        <row r="210">
          <cell r="A210" t="str">
            <v>198104142006041001</v>
          </cell>
          <cell r="B210">
            <v>14048103</v>
          </cell>
        </row>
        <row r="211">
          <cell r="A211" t="str">
            <v>197604122006041001</v>
          </cell>
          <cell r="B211">
            <v>12047607</v>
          </cell>
        </row>
        <row r="212">
          <cell r="A212" t="str">
            <v>198304052008122001</v>
          </cell>
          <cell r="B212">
            <v>5048304</v>
          </cell>
        </row>
        <row r="213">
          <cell r="A213" t="str">
            <v>197403162006042001</v>
          </cell>
          <cell r="B213">
            <v>16037404</v>
          </cell>
        </row>
        <row r="214">
          <cell r="A214" t="str">
            <v>195508191982031002</v>
          </cell>
          <cell r="B214">
            <v>19085503</v>
          </cell>
        </row>
        <row r="215">
          <cell r="A215" t="str">
            <v>195804071983031001</v>
          </cell>
          <cell r="B215">
            <v>7045802</v>
          </cell>
        </row>
        <row r="216">
          <cell r="A216" t="str">
            <v>195605061982021001</v>
          </cell>
          <cell r="B216">
            <v>6055602</v>
          </cell>
        </row>
        <row r="217">
          <cell r="A217" t="str">
            <v>195709061986031004</v>
          </cell>
          <cell r="B217">
            <v>6095709</v>
          </cell>
        </row>
        <row r="218">
          <cell r="A218" t="str">
            <v>196812311993031012</v>
          </cell>
          <cell r="B218">
            <v>31126809</v>
          </cell>
        </row>
        <row r="219">
          <cell r="A219" t="str">
            <v>196805171993032002</v>
          </cell>
          <cell r="B219">
            <v>17056804</v>
          </cell>
        </row>
        <row r="220">
          <cell r="A220" t="str">
            <v>196306161988031003</v>
          </cell>
          <cell r="B220">
            <v>16066302</v>
          </cell>
        </row>
        <row r="221">
          <cell r="A221" t="str">
            <v>196012191990031001</v>
          </cell>
          <cell r="B221">
            <v>19126005</v>
          </cell>
        </row>
        <row r="222">
          <cell r="A222" t="str">
            <v>196004081987031002</v>
          </cell>
          <cell r="B222">
            <v>8046005</v>
          </cell>
        </row>
        <row r="223">
          <cell r="A223" t="str">
            <v>195710071988031001</v>
          </cell>
          <cell r="B223">
            <v>7105704</v>
          </cell>
        </row>
        <row r="224">
          <cell r="A224" t="str">
            <v>196012311990031013</v>
          </cell>
          <cell r="B224">
            <v>2026004</v>
          </cell>
        </row>
        <row r="225">
          <cell r="A225" t="str">
            <v>197305112001121001</v>
          </cell>
          <cell r="B225">
            <v>11057301</v>
          </cell>
        </row>
        <row r="226">
          <cell r="A226" t="str">
            <v>197204202001121001</v>
          </cell>
          <cell r="B226">
            <v>20047201</v>
          </cell>
        </row>
        <row r="227">
          <cell r="A227" t="str">
            <v>198002172002122001</v>
          </cell>
          <cell r="B227">
            <v>17028003</v>
          </cell>
        </row>
        <row r="228">
          <cell r="A228" t="str">
            <v>197910232003121001</v>
          </cell>
          <cell r="B228">
            <v>23107902</v>
          </cell>
        </row>
        <row r="229">
          <cell r="A229" t="str">
            <v>197806082001122005</v>
          </cell>
          <cell r="B229">
            <v>8067803</v>
          </cell>
        </row>
        <row r="230">
          <cell r="A230" t="str">
            <v>197301092002121001</v>
          </cell>
          <cell r="B230">
            <v>1097302</v>
          </cell>
        </row>
        <row r="231">
          <cell r="A231" t="str">
            <v>197806032002121004</v>
          </cell>
          <cell r="B231">
            <v>3067806</v>
          </cell>
        </row>
        <row r="232">
          <cell r="A232" t="str">
            <v>197807102002121002</v>
          </cell>
          <cell r="B232">
            <v>31127106</v>
          </cell>
        </row>
        <row r="233">
          <cell r="A233" t="str">
            <v>197107091999032001</v>
          </cell>
          <cell r="B233">
            <v>9077102</v>
          </cell>
        </row>
        <row r="234">
          <cell r="A234" t="str">
            <v>197711152001121001</v>
          </cell>
          <cell r="B234">
            <v>15117702</v>
          </cell>
        </row>
        <row r="235">
          <cell r="A235" t="str">
            <v>197812142001122001</v>
          </cell>
          <cell r="B235">
            <v>14127801</v>
          </cell>
        </row>
        <row r="236">
          <cell r="A236" t="str">
            <v>197806012001122001</v>
          </cell>
          <cell r="B236">
            <v>1067801</v>
          </cell>
        </row>
        <row r="237">
          <cell r="A237" t="str">
            <v>197309022002122001</v>
          </cell>
          <cell r="B237">
            <v>2097206</v>
          </cell>
        </row>
        <row r="238">
          <cell r="A238" t="str">
            <v>197705122005011002</v>
          </cell>
          <cell r="B238">
            <v>12027706</v>
          </cell>
        </row>
        <row r="239">
          <cell r="A239" t="str">
            <v>197502252005012001</v>
          </cell>
          <cell r="B239">
            <v>25027505</v>
          </cell>
        </row>
        <row r="240">
          <cell r="A240" t="str">
            <v>197502212003121001</v>
          </cell>
          <cell r="B240">
            <v>21027503</v>
          </cell>
        </row>
        <row r="241">
          <cell r="A241" t="str">
            <v>196912312002121007</v>
          </cell>
          <cell r="B241">
            <v>31126912</v>
          </cell>
        </row>
        <row r="242">
          <cell r="A242" t="str">
            <v>197005142008121003</v>
          </cell>
          <cell r="B242">
            <v>14057003</v>
          </cell>
        </row>
        <row r="243">
          <cell r="A243" t="str">
            <v>197704242003122002</v>
          </cell>
          <cell r="B243">
            <v>24047708</v>
          </cell>
        </row>
        <row r="244">
          <cell r="A244" t="str">
            <v>197506012001121001</v>
          </cell>
          <cell r="B244">
            <v>1067505</v>
          </cell>
        </row>
        <row r="245">
          <cell r="A245" t="str">
            <v>197912102003121001</v>
          </cell>
          <cell r="B245">
            <v>10127902</v>
          </cell>
        </row>
        <row r="246">
          <cell r="A246" t="str">
            <v>197504042002121001</v>
          </cell>
          <cell r="B246">
            <v>4047507</v>
          </cell>
        </row>
        <row r="247">
          <cell r="A247" t="str">
            <v>198306272006042002</v>
          </cell>
          <cell r="B247">
            <v>27068301</v>
          </cell>
        </row>
        <row r="248">
          <cell r="A248" t="str">
            <v>198104192006042002</v>
          </cell>
          <cell r="B248">
            <v>19048101</v>
          </cell>
        </row>
        <row r="249">
          <cell r="A249" t="str">
            <v>197608272006041001</v>
          </cell>
          <cell r="B249">
            <v>27087604</v>
          </cell>
        </row>
        <row r="250">
          <cell r="A250" t="str">
            <v>198304022006042001</v>
          </cell>
          <cell r="B250">
            <v>2048301</v>
          </cell>
        </row>
        <row r="251">
          <cell r="A251" t="str">
            <v>195702041986031002</v>
          </cell>
          <cell r="B251">
            <v>4025701</v>
          </cell>
        </row>
        <row r="252">
          <cell r="A252" t="str">
            <v>197006062002122002</v>
          </cell>
          <cell r="B252">
            <v>6067005</v>
          </cell>
        </row>
        <row r="253">
          <cell r="A253" t="str">
            <v>197803242005011001</v>
          </cell>
          <cell r="B253">
            <v>24037804</v>
          </cell>
        </row>
        <row r="254">
          <cell r="A254" t="str">
            <v>198008052006042002</v>
          </cell>
          <cell r="B254">
            <v>5088004</v>
          </cell>
        </row>
        <row r="255">
          <cell r="A255" t="str">
            <v>198212222006041001</v>
          </cell>
          <cell r="B255">
            <v>22128201</v>
          </cell>
        </row>
        <row r="256">
          <cell r="A256" t="str">
            <v>197809182006041001</v>
          </cell>
          <cell r="B256">
            <v>18097805</v>
          </cell>
        </row>
        <row r="257">
          <cell r="A257" t="str">
            <v>198007202006041001</v>
          </cell>
          <cell r="B257">
            <v>20078003</v>
          </cell>
        </row>
        <row r="258">
          <cell r="A258" t="str">
            <v>198202042009122004</v>
          </cell>
          <cell r="B258">
            <v>4028202</v>
          </cell>
        </row>
        <row r="259">
          <cell r="A259" t="str">
            <v>197311092010121001</v>
          </cell>
          <cell r="B259">
            <v>9117307</v>
          </cell>
        </row>
        <row r="260">
          <cell r="A260" t="str">
            <v>197406241999031001</v>
          </cell>
          <cell r="B260">
            <v>24067404</v>
          </cell>
        </row>
        <row r="261">
          <cell r="A261" t="str">
            <v>198005032006042003</v>
          </cell>
          <cell r="B261">
            <v>3058006</v>
          </cell>
        </row>
        <row r="262">
          <cell r="A262" t="str">
            <v>197508012006042001</v>
          </cell>
          <cell r="B262">
            <v>1087504</v>
          </cell>
        </row>
        <row r="263">
          <cell r="A263" t="str">
            <v>197706092008121002</v>
          </cell>
          <cell r="B263">
            <v>9067702</v>
          </cell>
        </row>
        <row r="264">
          <cell r="A264" t="str">
            <v>198208162008121002</v>
          </cell>
          <cell r="B264">
            <v>16088201</v>
          </cell>
        </row>
        <row r="265">
          <cell r="A265" t="str">
            <v>198211112008121001</v>
          </cell>
          <cell r="B265">
            <v>11118203</v>
          </cell>
        </row>
        <row r="266">
          <cell r="A266" t="str">
            <v>198604272009122003</v>
          </cell>
          <cell r="B266">
            <v>27048601</v>
          </cell>
        </row>
        <row r="267">
          <cell r="A267" t="str">
            <v>198202252009122002</v>
          </cell>
          <cell r="B267">
            <v>25028202</v>
          </cell>
        </row>
        <row r="268">
          <cell r="A268" t="str">
            <v>197612142009122002</v>
          </cell>
          <cell r="B268">
            <v>14127602</v>
          </cell>
        </row>
        <row r="269">
          <cell r="A269" t="str">
            <v>198504022009121009</v>
          </cell>
          <cell r="B269">
            <v>2048501</v>
          </cell>
        </row>
        <row r="270">
          <cell r="A270" t="str">
            <v>198402222009122008</v>
          </cell>
          <cell r="B270">
            <v>22028402</v>
          </cell>
        </row>
        <row r="271">
          <cell r="A271" t="str">
            <v>198307262009121004</v>
          </cell>
          <cell r="B271">
            <v>26078302</v>
          </cell>
        </row>
        <row r="272">
          <cell r="A272" t="str">
            <v>197405202008121003</v>
          </cell>
          <cell r="B272">
            <v>20057408</v>
          </cell>
        </row>
        <row r="273">
          <cell r="A273" t="str">
            <v>198201102006042002</v>
          </cell>
          <cell r="B273">
            <v>10018202</v>
          </cell>
        </row>
        <row r="274">
          <cell r="A274" t="str">
            <v>197812012006041001</v>
          </cell>
          <cell r="B274">
            <v>1127806</v>
          </cell>
        </row>
        <row r="275">
          <cell r="A275" t="str">
            <v>198207022008122002</v>
          </cell>
          <cell r="B275">
            <v>2078201</v>
          </cell>
        </row>
        <row r="276">
          <cell r="A276" t="str">
            <v>197906212008122002</v>
          </cell>
          <cell r="B276">
            <v>21067910</v>
          </cell>
        </row>
        <row r="277">
          <cell r="A277" t="str">
            <v>197512152008121001</v>
          </cell>
          <cell r="B277">
            <v>15127505</v>
          </cell>
        </row>
        <row r="278">
          <cell r="A278" t="str">
            <v>197712022008121001</v>
          </cell>
          <cell r="B278">
            <v>2127707</v>
          </cell>
        </row>
        <row r="279">
          <cell r="A279" t="str">
            <v>197312312008121009</v>
          </cell>
          <cell r="B279">
            <v>31127308</v>
          </cell>
        </row>
        <row r="280">
          <cell r="A280" t="str">
            <v>198304242009121002</v>
          </cell>
          <cell r="B280">
            <v>24048301</v>
          </cell>
        </row>
        <row r="281">
          <cell r="A281" t="str">
            <v>197405042006042001</v>
          </cell>
          <cell r="B281">
            <v>4057406</v>
          </cell>
        </row>
        <row r="282">
          <cell r="A282" t="str">
            <v>198401252008122003</v>
          </cell>
          <cell r="B282">
            <v>25018401</v>
          </cell>
        </row>
        <row r="283">
          <cell r="A283" t="str">
            <v>198405212008121002</v>
          </cell>
          <cell r="B283">
            <v>21058402</v>
          </cell>
        </row>
        <row r="284">
          <cell r="A284" t="str">
            <v>198608102008121001</v>
          </cell>
          <cell r="B284">
            <v>10088601</v>
          </cell>
        </row>
        <row r="285">
          <cell r="A285" t="str">
            <v>198407162008121001</v>
          </cell>
          <cell r="B285">
            <v>16078401</v>
          </cell>
        </row>
        <row r="286">
          <cell r="A286" t="str">
            <v>197903172008121005</v>
          </cell>
          <cell r="B286">
            <v>17037903</v>
          </cell>
        </row>
        <row r="287">
          <cell r="A287" t="str">
            <v>198208192009122003</v>
          </cell>
          <cell r="B287">
            <v>19088201</v>
          </cell>
        </row>
        <row r="288">
          <cell r="A288" t="str">
            <v>198308202009121006</v>
          </cell>
          <cell r="B288">
            <v>20088303</v>
          </cell>
        </row>
        <row r="289">
          <cell r="A289" t="str">
            <v>198410152009121005</v>
          </cell>
          <cell r="B289">
            <v>15108402</v>
          </cell>
        </row>
        <row r="290">
          <cell r="A290" t="str">
            <v>198304242009121005</v>
          </cell>
          <cell r="B290">
            <v>24048302</v>
          </cell>
        </row>
        <row r="291">
          <cell r="A291" t="str">
            <v>198304142010122002</v>
          </cell>
          <cell r="B291">
            <v>14048306</v>
          </cell>
        </row>
        <row r="292">
          <cell r="A292" t="str">
            <v>197904272010121002</v>
          </cell>
          <cell r="B292">
            <v>27047907</v>
          </cell>
        </row>
        <row r="293">
          <cell r="A293" t="str">
            <v>197707212006041001</v>
          </cell>
          <cell r="B293">
            <v>21077705</v>
          </cell>
        </row>
        <row r="294">
          <cell r="A294" t="str">
            <v>198202142008121004</v>
          </cell>
          <cell r="B294">
            <v>14028204</v>
          </cell>
        </row>
        <row r="295">
          <cell r="A295" t="str">
            <v>197911042008122003</v>
          </cell>
          <cell r="B295">
            <v>4117906</v>
          </cell>
        </row>
        <row r="296">
          <cell r="A296" t="str">
            <v>198412272009121007</v>
          </cell>
          <cell r="B296">
            <v>27128401</v>
          </cell>
        </row>
        <row r="297">
          <cell r="A297" t="str">
            <v>198208312010121001</v>
          </cell>
          <cell r="B297">
            <v>31088203</v>
          </cell>
        </row>
        <row r="298">
          <cell r="A298" t="str">
            <v>198202062010122003</v>
          </cell>
          <cell r="B298">
            <v>6028204</v>
          </cell>
        </row>
        <row r="299">
          <cell r="A299" t="str">
            <v>197404122010121001</v>
          </cell>
          <cell r="B299">
            <v>12047414</v>
          </cell>
        </row>
        <row r="300">
          <cell r="A300" t="str">
            <v>198008112008121001</v>
          </cell>
          <cell r="B300">
            <v>11088005</v>
          </cell>
        </row>
        <row r="301">
          <cell r="A301" t="str">
            <v>198408282009122005</v>
          </cell>
          <cell r="B301">
            <v>28088402</v>
          </cell>
        </row>
        <row r="302">
          <cell r="A302" t="str">
            <v>198502202010121007</v>
          </cell>
          <cell r="B302">
            <v>20028502</v>
          </cell>
        </row>
        <row r="303">
          <cell r="A303" t="str">
            <v>198303022006041001</v>
          </cell>
          <cell r="B303">
            <v>2038302</v>
          </cell>
        </row>
        <row r="304">
          <cell r="A304" t="str">
            <v>198210052006041005</v>
          </cell>
          <cell r="B304">
            <v>5108201</v>
          </cell>
        </row>
        <row r="305">
          <cell r="A305" t="str">
            <v>197905132006041002</v>
          </cell>
          <cell r="B305">
            <v>13057901</v>
          </cell>
        </row>
        <row r="306">
          <cell r="A306" t="str">
            <v>197912012006041001</v>
          </cell>
          <cell r="B306">
            <v>1127905</v>
          </cell>
        </row>
        <row r="307">
          <cell r="A307" t="str">
            <v>198403172008012002</v>
          </cell>
          <cell r="B307">
            <v>17038401</v>
          </cell>
        </row>
        <row r="308">
          <cell r="A308" t="str">
            <v>198307252008011008</v>
          </cell>
          <cell r="B308">
            <v>25078303</v>
          </cell>
        </row>
        <row r="309">
          <cell r="A309" t="str">
            <v>197607142008121002</v>
          </cell>
          <cell r="B309">
            <v>14077603</v>
          </cell>
        </row>
        <row r="310">
          <cell r="A310" t="str">
            <v>198403032008122004</v>
          </cell>
          <cell r="B310">
            <v>3038401</v>
          </cell>
        </row>
        <row r="311">
          <cell r="A311" t="str">
            <v>197811142008121002</v>
          </cell>
          <cell r="B311">
            <v>14117808</v>
          </cell>
        </row>
        <row r="312">
          <cell r="A312" t="str">
            <v>198403042008122002</v>
          </cell>
          <cell r="B312">
            <v>4038401</v>
          </cell>
        </row>
        <row r="313">
          <cell r="A313" t="str">
            <v>198309232008122001</v>
          </cell>
          <cell r="B313">
            <v>23098303</v>
          </cell>
        </row>
        <row r="314">
          <cell r="A314" t="str">
            <v>198206062008121002</v>
          </cell>
          <cell r="B314">
            <v>6068210</v>
          </cell>
        </row>
        <row r="315">
          <cell r="A315" t="str">
            <v>198408182008121001</v>
          </cell>
          <cell r="B315">
            <v>18088401</v>
          </cell>
        </row>
        <row r="316">
          <cell r="A316" t="str">
            <v>198312152008122003</v>
          </cell>
          <cell r="B316">
            <v>15128302</v>
          </cell>
        </row>
        <row r="317">
          <cell r="A317" t="str">
            <v>198507052010121007</v>
          </cell>
          <cell r="B317">
            <v>5078503</v>
          </cell>
        </row>
        <row r="318">
          <cell r="A318" t="str">
            <v>198501042010121004</v>
          </cell>
          <cell r="B318">
            <v>4018502</v>
          </cell>
        </row>
        <row r="319">
          <cell r="A319" t="str">
            <v>198705122012122001</v>
          </cell>
          <cell r="B319">
            <v>12058701</v>
          </cell>
        </row>
        <row r="320">
          <cell r="A320" t="str">
            <v>198412012012121002</v>
          </cell>
          <cell r="B320">
            <v>801128402</v>
          </cell>
        </row>
        <row r="321">
          <cell r="A321" t="str">
            <v>198202172008122001</v>
          </cell>
          <cell r="B321">
            <v>17028202</v>
          </cell>
        </row>
        <row r="322">
          <cell r="A322" t="str">
            <v>198208112008121005</v>
          </cell>
          <cell r="B322">
            <v>11088204</v>
          </cell>
        </row>
        <row r="323">
          <cell r="A323" t="str">
            <v>198103212008121003</v>
          </cell>
          <cell r="B323">
            <v>21038105</v>
          </cell>
        </row>
        <row r="324">
          <cell r="A324" t="str">
            <v>197811292008122001</v>
          </cell>
          <cell r="B324">
            <v>29117806</v>
          </cell>
        </row>
        <row r="325">
          <cell r="A325" t="str">
            <v>197404212005012001</v>
          </cell>
          <cell r="B325">
            <v>21047407</v>
          </cell>
        </row>
        <row r="326">
          <cell r="A326" t="str">
            <v>198108142009122002</v>
          </cell>
          <cell r="B326">
            <v>14088108</v>
          </cell>
        </row>
        <row r="327">
          <cell r="A327" t="str">
            <v>198108212009122002</v>
          </cell>
          <cell r="B327">
            <v>21088103</v>
          </cell>
        </row>
        <row r="328">
          <cell r="A328" t="str">
            <v>198209302009121003</v>
          </cell>
          <cell r="B328">
            <v>30098203</v>
          </cell>
        </row>
        <row r="329">
          <cell r="A329" t="str">
            <v>198508252009122007</v>
          </cell>
          <cell r="B329">
            <v>25088501</v>
          </cell>
        </row>
        <row r="330">
          <cell r="A330" t="str">
            <v>198207292010122003</v>
          </cell>
          <cell r="B330">
            <v>29078205</v>
          </cell>
        </row>
        <row r="331">
          <cell r="A331" t="str">
            <v>198006022010122003</v>
          </cell>
          <cell r="B331">
            <v>2068005</v>
          </cell>
        </row>
        <row r="332">
          <cell r="A332" t="str">
            <v>197901232010121001</v>
          </cell>
          <cell r="B332">
            <v>23017910</v>
          </cell>
        </row>
        <row r="333">
          <cell r="A333" t="str">
            <v>197808312010121002</v>
          </cell>
          <cell r="B333">
            <v>31087805</v>
          </cell>
        </row>
        <row r="334">
          <cell r="A334" t="str">
            <v>198007262005012002</v>
          </cell>
          <cell r="B334">
            <v>26078001</v>
          </cell>
        </row>
        <row r="335">
          <cell r="A335" t="str">
            <v>197707252005011003</v>
          </cell>
          <cell r="B335">
            <v>25077705</v>
          </cell>
        </row>
        <row r="336">
          <cell r="A336" t="str">
            <v>198008012006042001</v>
          </cell>
          <cell r="B336">
            <v>1088001</v>
          </cell>
        </row>
        <row r="337">
          <cell r="A337" t="str">
            <v>198408202012121004</v>
          </cell>
          <cell r="B337">
            <v>20088401</v>
          </cell>
        </row>
        <row r="338">
          <cell r="A338" t="str">
            <v>198705082012122001</v>
          </cell>
          <cell r="B338">
            <v>8058701</v>
          </cell>
        </row>
        <row r="339">
          <cell r="A339" t="str">
            <v>198805172012122002</v>
          </cell>
          <cell r="B339">
            <v>17058801</v>
          </cell>
        </row>
        <row r="340">
          <cell r="A340" t="str">
            <v>198206232012122002</v>
          </cell>
          <cell r="B340">
            <v>23068207</v>
          </cell>
        </row>
        <row r="341">
          <cell r="A341" t="str">
            <v>198502152008122007</v>
          </cell>
          <cell r="B341">
            <v>15028501</v>
          </cell>
        </row>
        <row r="342">
          <cell r="A342" t="str">
            <v>197610272006041001</v>
          </cell>
          <cell r="B342">
            <v>27107605</v>
          </cell>
        </row>
        <row r="343">
          <cell r="A343" t="str">
            <v>197912062008122001</v>
          </cell>
          <cell r="B343">
            <v>6127903</v>
          </cell>
        </row>
        <row r="344">
          <cell r="A344" t="str">
            <v>197611102014042001</v>
          </cell>
          <cell r="B344">
            <v>810117601</v>
          </cell>
        </row>
        <row r="345">
          <cell r="A345" t="str">
            <v>198806222014041001</v>
          </cell>
          <cell r="B345">
            <v>22068802</v>
          </cell>
        </row>
        <row r="346">
          <cell r="A346" t="str">
            <v>199002242014042001</v>
          </cell>
          <cell r="B346">
            <v>24029001</v>
          </cell>
        </row>
        <row r="347">
          <cell r="A347" t="str">
            <v>198708022014041001</v>
          </cell>
          <cell r="B347">
            <v>2088701</v>
          </cell>
        </row>
        <row r="348">
          <cell r="A348" t="str">
            <v>198401202014041003</v>
          </cell>
          <cell r="B348">
            <v>20018402</v>
          </cell>
        </row>
        <row r="349">
          <cell r="A349" t="str">
            <v>198701172014041001</v>
          </cell>
          <cell r="B349">
            <v>17018702</v>
          </cell>
        </row>
        <row r="350">
          <cell r="A350" t="str">
            <v>198207062014041001</v>
          </cell>
          <cell r="B350">
            <v>6078206</v>
          </cell>
        </row>
        <row r="351">
          <cell r="A351" t="str">
            <v>198802122014041002</v>
          </cell>
          <cell r="B351">
            <v>12028802</v>
          </cell>
        </row>
        <row r="352">
          <cell r="A352" t="str">
            <v>198707172014041002</v>
          </cell>
          <cell r="B352">
            <v>17078701</v>
          </cell>
        </row>
        <row r="353">
          <cell r="A353" t="str">
            <v>198712252014041001</v>
          </cell>
          <cell r="B353">
            <v>25128702</v>
          </cell>
        </row>
        <row r="354">
          <cell r="A354" t="str">
            <v>198005242014041003</v>
          </cell>
          <cell r="B354">
            <v>24058005</v>
          </cell>
        </row>
        <row r="355">
          <cell r="A355" t="str">
            <v>198212052014042001</v>
          </cell>
          <cell r="B355">
            <v>5128205</v>
          </cell>
        </row>
        <row r="356">
          <cell r="A356" t="str">
            <v>198806172014041001</v>
          </cell>
          <cell r="B356">
            <v>17068802</v>
          </cell>
        </row>
        <row r="357">
          <cell r="A357" t="str">
            <v>197812022014042001</v>
          </cell>
          <cell r="B357">
            <v>2127805</v>
          </cell>
        </row>
        <row r="358">
          <cell r="A358" t="str">
            <v>198807082014041003</v>
          </cell>
          <cell r="B358">
            <v>8078803</v>
          </cell>
        </row>
        <row r="359">
          <cell r="A359" t="str">
            <v>198005062006041002</v>
          </cell>
          <cell r="B359">
            <v>6058002</v>
          </cell>
        </row>
        <row r="360">
          <cell r="A360" t="str">
            <v>198303142008122002</v>
          </cell>
          <cell r="B360">
            <v>14038302</v>
          </cell>
        </row>
        <row r="361">
          <cell r="A361" t="str">
            <v>198205112008121004</v>
          </cell>
          <cell r="B361">
            <v>11058204</v>
          </cell>
        </row>
        <row r="362">
          <cell r="A362" t="str">
            <v>198003112008121002</v>
          </cell>
          <cell r="B362">
            <v>11038006</v>
          </cell>
        </row>
        <row r="363">
          <cell r="A363" t="str">
            <v>198408272008121001</v>
          </cell>
          <cell r="B363">
            <v>27088401</v>
          </cell>
        </row>
        <row r="364">
          <cell r="A364" t="str">
            <v>198407242015041002</v>
          </cell>
          <cell r="B364">
            <v>824078401</v>
          </cell>
        </row>
        <row r="365">
          <cell r="A365" t="str">
            <v>198210252008012006</v>
          </cell>
          <cell r="B365">
            <v>25108203</v>
          </cell>
        </row>
        <row r="366">
          <cell r="A366" t="str">
            <v>198905272015042001</v>
          </cell>
          <cell r="B366">
            <v>27058903</v>
          </cell>
        </row>
        <row r="367">
          <cell r="A367" t="str">
            <v>198911202015041001</v>
          </cell>
          <cell r="B367">
            <v>20118902</v>
          </cell>
        </row>
        <row r="368">
          <cell r="A368" t="str">
            <v>198401202015041001</v>
          </cell>
          <cell r="B368">
            <v>820018402</v>
          </cell>
        </row>
        <row r="369">
          <cell r="A369" t="str">
            <v>198703212015042001</v>
          </cell>
          <cell r="B369">
            <v>21038703</v>
          </cell>
        </row>
        <row r="370">
          <cell r="A370" t="str">
            <v>198809212015041002</v>
          </cell>
          <cell r="B370">
            <v>21098802</v>
          </cell>
        </row>
        <row r="371">
          <cell r="A371" t="str">
            <v>198505042015042001</v>
          </cell>
          <cell r="B371">
            <v>4058503</v>
          </cell>
        </row>
        <row r="372">
          <cell r="A372" t="str">
            <v>198309212015041001</v>
          </cell>
          <cell r="B372">
            <v>821098301</v>
          </cell>
        </row>
        <row r="373">
          <cell r="A373" t="str">
            <v>198412142015041002</v>
          </cell>
          <cell r="B373">
            <v>14128403</v>
          </cell>
        </row>
        <row r="374">
          <cell r="A374" t="str">
            <v>198601102015041001</v>
          </cell>
          <cell r="B374">
            <v>10018606</v>
          </cell>
        </row>
        <row r="375">
          <cell r="A375" t="str">
            <v>198912232015042002</v>
          </cell>
          <cell r="B375">
            <v>23128901</v>
          </cell>
        </row>
        <row r="376">
          <cell r="A376" t="str">
            <v>198403272015041001</v>
          </cell>
          <cell r="B376">
            <v>27038402</v>
          </cell>
        </row>
        <row r="377">
          <cell r="A377" t="str">
            <v>198912132015042003</v>
          </cell>
          <cell r="B377">
            <v>13128901</v>
          </cell>
        </row>
        <row r="378">
          <cell r="A378" t="str">
            <v>198605212015041001</v>
          </cell>
          <cell r="B378">
            <v>21058605</v>
          </cell>
        </row>
        <row r="379">
          <cell r="A379" t="str">
            <v>199008052015042001</v>
          </cell>
          <cell r="B379">
            <v>5089001</v>
          </cell>
        </row>
        <row r="380">
          <cell r="A380" t="str">
            <v>198605172015041001</v>
          </cell>
          <cell r="B380">
            <v>817058601</v>
          </cell>
        </row>
        <row r="381">
          <cell r="A381" t="str">
            <v>198807062015041001</v>
          </cell>
          <cell r="B381">
            <v>6078802</v>
          </cell>
        </row>
        <row r="382">
          <cell r="A382" t="str">
            <v>198705272015042001</v>
          </cell>
          <cell r="B382">
            <v>27058705</v>
          </cell>
        </row>
        <row r="383">
          <cell r="A383" t="str">
            <v>198702072015041001</v>
          </cell>
          <cell r="B383">
            <v>7028702</v>
          </cell>
        </row>
        <row r="384">
          <cell r="A384" t="str">
            <v>198709182015042001</v>
          </cell>
          <cell r="B384">
            <v>818098701</v>
          </cell>
        </row>
        <row r="385">
          <cell r="A385" t="str">
            <v>198411182015041002</v>
          </cell>
          <cell r="B385">
            <v>18118407</v>
          </cell>
        </row>
        <row r="386">
          <cell r="A386" t="str">
            <v>198709172015042002</v>
          </cell>
          <cell r="B386">
            <v>817098701</v>
          </cell>
        </row>
        <row r="387">
          <cell r="A387" t="str">
            <v>198803232015042004</v>
          </cell>
          <cell r="B387">
            <v>23038801</v>
          </cell>
        </row>
        <row r="388">
          <cell r="A388" t="str">
            <v>199007252015041002</v>
          </cell>
          <cell r="B388">
            <v>25079001</v>
          </cell>
        </row>
        <row r="389">
          <cell r="A389" t="str">
            <v>198706122015041006</v>
          </cell>
          <cell r="B389">
            <v>812068702</v>
          </cell>
        </row>
        <row r="390">
          <cell r="A390" t="str">
            <v>198808252015042002</v>
          </cell>
          <cell r="B390">
            <v>25088801</v>
          </cell>
        </row>
        <row r="391">
          <cell r="A391" t="str">
            <v>198812012015042003</v>
          </cell>
          <cell r="B391">
            <v>1128802</v>
          </cell>
        </row>
        <row r="392">
          <cell r="A392" t="str">
            <v>198706062015042001</v>
          </cell>
          <cell r="B392">
            <v>6068702</v>
          </cell>
        </row>
        <row r="393">
          <cell r="A393" t="str">
            <v>198601102015042002</v>
          </cell>
          <cell r="B393">
            <v>10018607</v>
          </cell>
        </row>
        <row r="394">
          <cell r="A394" t="str">
            <v>198806142015041001</v>
          </cell>
          <cell r="B394">
            <v>14068801</v>
          </cell>
        </row>
        <row r="395">
          <cell r="A395" t="str">
            <v>198906252015041001</v>
          </cell>
          <cell r="B395">
            <v>25068901</v>
          </cell>
        </row>
        <row r="396">
          <cell r="A396" t="str">
            <v>198603072015042001</v>
          </cell>
          <cell r="B396">
            <v>7038603</v>
          </cell>
        </row>
        <row r="397">
          <cell r="A397" t="str">
            <v>198905232015041003</v>
          </cell>
          <cell r="B397">
            <v>23058902</v>
          </cell>
        </row>
        <row r="398">
          <cell r="A398" t="str">
            <v>198901202015041001</v>
          </cell>
          <cell r="B398">
            <v>820018902</v>
          </cell>
        </row>
        <row r="399">
          <cell r="A399" t="str">
            <v>198604052015041004</v>
          </cell>
          <cell r="B399">
            <v>2405048601</v>
          </cell>
        </row>
        <row r="400">
          <cell r="A400" t="str">
            <v>198705222015042004</v>
          </cell>
          <cell r="B400">
            <v>822058702</v>
          </cell>
        </row>
        <row r="401">
          <cell r="A401" t="str">
            <v>198705082015042003</v>
          </cell>
          <cell r="B401">
            <v>8058705</v>
          </cell>
        </row>
        <row r="402">
          <cell r="A402" t="str">
            <v>198901192015041004</v>
          </cell>
          <cell r="B402">
            <v>819018901</v>
          </cell>
        </row>
        <row r="403">
          <cell r="A403" t="str">
            <v>198611182015041001</v>
          </cell>
          <cell r="B403">
            <v>818118602</v>
          </cell>
        </row>
        <row r="404">
          <cell r="A404" t="str">
            <v>198709072015041001</v>
          </cell>
          <cell r="B404">
            <v>7098702</v>
          </cell>
        </row>
        <row r="405">
          <cell r="A405" t="str">
            <v>198711092015041001</v>
          </cell>
          <cell r="B405">
            <v>9118701</v>
          </cell>
        </row>
        <row r="406">
          <cell r="A406" t="str">
            <v>198806222015041003</v>
          </cell>
          <cell r="B406">
            <v>22068803</v>
          </cell>
        </row>
        <row r="407">
          <cell r="A407" t="str">
            <v>198708042015041001</v>
          </cell>
          <cell r="B407">
            <v>4088702</v>
          </cell>
        </row>
        <row r="408">
          <cell r="A408" t="str">
            <v>197301102006041002</v>
          </cell>
          <cell r="B408">
            <v>10017304</v>
          </cell>
        </row>
        <row r="409">
          <cell r="A409" t="str">
            <v>198402072008122004</v>
          </cell>
          <cell r="B409">
            <v>7028401</v>
          </cell>
        </row>
        <row r="410">
          <cell r="A410" t="str">
            <v>198603072008122003</v>
          </cell>
          <cell r="B410">
            <v>7038601</v>
          </cell>
        </row>
        <row r="411">
          <cell r="A411" t="str">
            <v>196802042008011009</v>
          </cell>
          <cell r="B411">
            <v>4046806</v>
          </cell>
        </row>
        <row r="412">
          <cell r="A412" t="str">
            <v>198305132008121001</v>
          </cell>
          <cell r="B412">
            <v>13058301</v>
          </cell>
        </row>
        <row r="413">
          <cell r="A413" t="str">
            <v>198410252008121002</v>
          </cell>
          <cell r="B413">
            <v>25108401</v>
          </cell>
        </row>
        <row r="414">
          <cell r="A414" t="str">
            <v>198110292008122002</v>
          </cell>
          <cell r="B414">
            <v>29108101</v>
          </cell>
        </row>
        <row r="415">
          <cell r="A415" t="str">
            <v>198312152008122002</v>
          </cell>
          <cell r="B415">
            <v>15128301</v>
          </cell>
        </row>
        <row r="416">
          <cell r="A416" t="str">
            <v>197605292005012003</v>
          </cell>
          <cell r="B416">
            <v>29057602</v>
          </cell>
        </row>
        <row r="417">
          <cell r="A417" t="str">
            <v>198001032008012018</v>
          </cell>
          <cell r="B417">
            <v>3018002</v>
          </cell>
        </row>
        <row r="418">
          <cell r="A418" t="str">
            <v>197601022003121001</v>
          </cell>
          <cell r="B418">
            <v>2017603</v>
          </cell>
        </row>
        <row r="419">
          <cell r="A419" t="str">
            <v>197312052006041001</v>
          </cell>
          <cell r="B419">
            <v>5127307</v>
          </cell>
        </row>
        <row r="420">
          <cell r="A420" t="str">
            <v>197903082006041003</v>
          </cell>
          <cell r="B420">
            <v>8037902</v>
          </cell>
        </row>
        <row r="421">
          <cell r="A421" t="str">
            <v>198212082008011005</v>
          </cell>
          <cell r="B421">
            <v>8128201</v>
          </cell>
        </row>
        <row r="422">
          <cell r="A422" t="str">
            <v>198405252008121008</v>
          </cell>
          <cell r="B422">
            <v>25058401</v>
          </cell>
        </row>
        <row r="423">
          <cell r="A423" t="str">
            <v>198502202008122005</v>
          </cell>
          <cell r="B423">
            <v>20028501</v>
          </cell>
        </row>
        <row r="424">
          <cell r="A424" t="str">
            <v>198501172008121001</v>
          </cell>
          <cell r="B424">
            <v>17018501</v>
          </cell>
        </row>
        <row r="425">
          <cell r="A425" t="str">
            <v>197603272008122001</v>
          </cell>
          <cell r="B425">
            <v>27037609</v>
          </cell>
        </row>
        <row r="426">
          <cell r="A426" t="str">
            <v>197510092001121001</v>
          </cell>
          <cell r="B426">
            <v>9107503</v>
          </cell>
        </row>
        <row r="427">
          <cell r="A427" t="str">
            <v>197712162002121002</v>
          </cell>
          <cell r="B427">
            <v>31127010</v>
          </cell>
        </row>
        <row r="428">
          <cell r="A428" t="str">
            <v>197712172003121002</v>
          </cell>
          <cell r="B428">
            <v>17127704</v>
          </cell>
        </row>
        <row r="429">
          <cell r="A429" t="str">
            <v>198004042003122001</v>
          </cell>
          <cell r="B429">
            <v>4048001</v>
          </cell>
        </row>
        <row r="430">
          <cell r="A430" t="str">
            <v>197905112006041004</v>
          </cell>
          <cell r="B430">
            <v>11057903</v>
          </cell>
        </row>
        <row r="431">
          <cell r="A431" t="str">
            <v>198005182006041002</v>
          </cell>
          <cell r="B431">
            <v>18058003</v>
          </cell>
        </row>
        <row r="432">
          <cell r="A432" t="str">
            <v>198204212008122003</v>
          </cell>
          <cell r="B432">
            <v>21048202</v>
          </cell>
        </row>
        <row r="433">
          <cell r="A433" t="str">
            <v>198405032008121002</v>
          </cell>
          <cell r="B433">
            <v>3058401</v>
          </cell>
        </row>
        <row r="434">
          <cell r="A434" t="str">
            <v>197703182008121004</v>
          </cell>
          <cell r="B434">
            <v>18037706</v>
          </cell>
        </row>
        <row r="435">
          <cell r="A435" t="str">
            <v>198208262008121002</v>
          </cell>
          <cell r="B435">
            <v>26088201</v>
          </cell>
        </row>
        <row r="436">
          <cell r="A436" t="str">
            <v>198307282008121001</v>
          </cell>
          <cell r="B436">
            <v>28078301</v>
          </cell>
        </row>
        <row r="437">
          <cell r="A437" t="str">
            <v>198307162008122003</v>
          </cell>
          <cell r="B437">
            <v>16078303</v>
          </cell>
        </row>
        <row r="438">
          <cell r="A438" t="str">
            <v>198306172008121004</v>
          </cell>
          <cell r="B438">
            <v>17068301</v>
          </cell>
        </row>
        <row r="439">
          <cell r="A439" t="str">
            <v>198307312008121003</v>
          </cell>
          <cell r="B439">
            <v>31078301</v>
          </cell>
        </row>
        <row r="440">
          <cell r="A440" t="str">
            <v>198605192008122003</v>
          </cell>
          <cell r="B440">
            <v>19058601</v>
          </cell>
        </row>
        <row r="441">
          <cell r="A441" t="str">
            <v>198501232008122004</v>
          </cell>
          <cell r="B441">
            <v>23018501</v>
          </cell>
        </row>
        <row r="442">
          <cell r="A442" t="str">
            <v>198301052008122002</v>
          </cell>
          <cell r="B442">
            <v>5018303</v>
          </cell>
        </row>
        <row r="443">
          <cell r="A443" t="str">
            <v>198008232008121004</v>
          </cell>
          <cell r="B443">
            <v>23088006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34"/>
  <sheetViews>
    <sheetView tabSelected="1" zoomScale="130" zoomScaleNormal="130" workbookViewId="0">
      <selection activeCell="AO9" sqref="AO9"/>
    </sheetView>
  </sheetViews>
  <sheetFormatPr defaultRowHeight="12.95" customHeight="1"/>
  <cols>
    <col min="1" max="1" width="5.42578125" style="70" customWidth="1"/>
    <col min="2" max="2" width="19.7109375" style="71" customWidth="1"/>
    <col min="3" max="4" width="13.7109375" style="71" hidden="1" customWidth="1"/>
    <col min="5" max="5" width="34.85546875" style="72" hidden="1" customWidth="1"/>
    <col min="6" max="6" width="13.140625" style="72" hidden="1" customWidth="1"/>
    <col min="7" max="7" width="20.7109375" style="72" hidden="1" customWidth="1"/>
    <col min="8" max="8" width="41.5703125" style="72" customWidth="1"/>
    <col min="9" max="9" width="15" style="72" hidden="1" customWidth="1"/>
    <col min="10" max="10" width="13.5703125" style="72" hidden="1" customWidth="1"/>
    <col min="11" max="11" width="12.5703125" style="71" hidden="1" customWidth="1"/>
    <col min="12" max="12" width="7.85546875" style="71" hidden="1" customWidth="1"/>
    <col min="13" max="13" width="18" style="73" hidden="1" customWidth="1"/>
    <col min="14" max="14" width="15.7109375" style="72" hidden="1" customWidth="1"/>
    <col min="15" max="15" width="18.7109375" style="72" hidden="1" customWidth="1"/>
    <col min="16" max="16" width="16.5703125" style="71" hidden="1" customWidth="1"/>
    <col min="17" max="17" width="21.28515625" style="74" hidden="1" customWidth="1"/>
    <col min="18" max="18" width="17" style="75" hidden="1" customWidth="1"/>
    <col min="19" max="19" width="16" style="71" hidden="1" customWidth="1"/>
    <col min="20" max="20" width="19.85546875" style="74" hidden="1" customWidth="1"/>
    <col min="21" max="21" width="16.5703125" style="74" hidden="1" customWidth="1"/>
    <col min="22" max="22" width="12.85546875" style="74" hidden="1" customWidth="1"/>
    <col min="23" max="23" width="15.7109375" style="71" hidden="1" customWidth="1"/>
    <col min="24" max="24" width="15.28515625" style="71" hidden="1" customWidth="1"/>
    <col min="25" max="25" width="11.5703125" style="71" hidden="1" customWidth="1"/>
    <col min="26" max="26" width="10.42578125" style="71" hidden="1" customWidth="1"/>
    <col min="27" max="27" width="15.7109375" style="71" hidden="1" customWidth="1"/>
    <col min="28" max="28" width="11.140625" style="71" hidden="1" customWidth="1"/>
    <col min="29" max="29" width="17.85546875" style="72" hidden="1" customWidth="1"/>
    <col min="30" max="30" width="19" style="72" hidden="1" customWidth="1"/>
    <col min="31" max="31" width="41" style="72" hidden="1" customWidth="1"/>
    <col min="32" max="32" width="25.28515625" style="72" hidden="1" customWidth="1"/>
    <col min="33" max="33" width="30.42578125" style="72" hidden="1" customWidth="1"/>
    <col min="34" max="34" width="15.42578125" style="72" customWidth="1"/>
    <col min="35" max="35" width="11.42578125" style="72" customWidth="1"/>
    <col min="36" max="36" width="24.5703125" style="72" customWidth="1"/>
    <col min="37" max="37" width="16.28515625" style="72" hidden="1" customWidth="1"/>
    <col min="38" max="38" width="22.7109375" style="72" customWidth="1"/>
    <col min="39" max="39" width="8" style="72" customWidth="1"/>
    <col min="40" max="16384" width="9.140625" style="70"/>
  </cols>
  <sheetData>
    <row r="1" spans="1:39" s="1" customFormat="1" ht="15.75" customHeight="1">
      <c r="A1" s="77" t="s">
        <v>2776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s="1" customFormat="1" ht="14.25" customHeight="1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s="1" customFormat="1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" customFormat="1" ht="14.2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10" customFormat="1" ht="29.25" customHeight="1">
      <c r="A5" s="4" t="s">
        <v>1</v>
      </c>
      <c r="B5" s="5" t="s">
        <v>2</v>
      </c>
      <c r="C5" s="5" t="s">
        <v>3</v>
      </c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4" t="s">
        <v>10</v>
      </c>
      <c r="K5" s="4" t="s">
        <v>11</v>
      </c>
      <c r="L5" s="4" t="s">
        <v>12</v>
      </c>
      <c r="M5" s="6" t="s">
        <v>13</v>
      </c>
      <c r="N5" s="7" t="s">
        <v>14</v>
      </c>
      <c r="O5" s="4" t="s">
        <v>15</v>
      </c>
      <c r="P5" s="5" t="s">
        <v>16</v>
      </c>
      <c r="Q5" s="8" t="s">
        <v>17</v>
      </c>
      <c r="R5" s="9" t="s">
        <v>18</v>
      </c>
      <c r="S5" s="5" t="s">
        <v>19</v>
      </c>
      <c r="T5" s="8" t="s">
        <v>20</v>
      </c>
      <c r="U5" s="8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5" t="s">
        <v>29</v>
      </c>
      <c r="AD5" s="5" t="s">
        <v>30</v>
      </c>
      <c r="AE5" s="5" t="s">
        <v>31</v>
      </c>
      <c r="AF5" s="5" t="s">
        <v>32</v>
      </c>
      <c r="AG5" s="5" t="s">
        <v>33</v>
      </c>
      <c r="AH5" s="4" t="s">
        <v>34</v>
      </c>
      <c r="AI5" s="4" t="s">
        <v>35</v>
      </c>
      <c r="AJ5" s="4" t="s">
        <v>36</v>
      </c>
      <c r="AK5" s="4" t="s">
        <v>37</v>
      </c>
      <c r="AL5" s="5" t="s">
        <v>38</v>
      </c>
      <c r="AM5" s="4" t="s">
        <v>39</v>
      </c>
    </row>
    <row r="6" spans="1:39" s="31" customFormat="1" ht="30" customHeight="1">
      <c r="A6" s="11">
        <v>1</v>
      </c>
      <c r="B6" s="12" t="s">
        <v>40</v>
      </c>
      <c r="C6" s="13">
        <f>VLOOKUP(B6,[1]Sheet1!$A$2:$B$443,2,FALSE)</f>
        <v>10104905</v>
      </c>
      <c r="D6" s="14">
        <v>130515143</v>
      </c>
      <c r="E6" s="15" t="s">
        <v>41</v>
      </c>
      <c r="F6" s="15" t="s">
        <v>42</v>
      </c>
      <c r="G6" s="15" t="s">
        <v>43</v>
      </c>
      <c r="H6" s="15" t="s">
        <v>44</v>
      </c>
      <c r="I6" s="16" t="s">
        <v>45</v>
      </c>
      <c r="J6" s="17">
        <v>27454</v>
      </c>
      <c r="K6" s="14" t="s">
        <v>46</v>
      </c>
      <c r="L6" s="18" t="s">
        <v>47</v>
      </c>
      <c r="M6" s="19" t="s">
        <v>48</v>
      </c>
      <c r="N6" s="20">
        <v>18181</v>
      </c>
      <c r="O6" s="17" t="s">
        <v>49</v>
      </c>
      <c r="P6" s="14" t="s">
        <v>50</v>
      </c>
      <c r="Q6" s="21">
        <v>36800</v>
      </c>
      <c r="R6" s="21">
        <v>36865</v>
      </c>
      <c r="S6" s="14" t="s">
        <v>51</v>
      </c>
      <c r="T6" s="22">
        <v>33695</v>
      </c>
      <c r="U6" s="22">
        <v>33694</v>
      </c>
      <c r="V6" s="23">
        <v>1148.8</v>
      </c>
      <c r="W6" s="24">
        <v>28</v>
      </c>
      <c r="X6" s="24">
        <v>2</v>
      </c>
      <c r="Y6" s="25">
        <f t="shared" ref="Y6:Y71" ca="1" si="0">IF(MONTH(TODAY())&gt;MONTH(N6),YEAR(TODAY())-YEAR(N6),YEAR(TODAY())-YEAR(N6)-1)</f>
        <v>68</v>
      </c>
      <c r="Z6" s="25">
        <f t="shared" ref="Z6:Z71" ca="1" si="1">IF(MONTH(TODAY())&gt;MONTH(N6),MONTH(TODAY())-MONTH(N6),MONTH(TODAY())+12-MONTH(N6))</f>
        <v>7</v>
      </c>
      <c r="AA6" s="26">
        <f t="shared" ref="AA6:AA71" si="2">IF(S6="Profesor",(DATE(YEAR(N6)+70,MONTH(N6)+1,1)),(DATE(YEAR(N6)+65,MONTH(N6)+1,1)) )</f>
        <v>43770</v>
      </c>
      <c r="AB6" s="26" t="s">
        <v>52</v>
      </c>
      <c r="AC6" s="14" t="s">
        <v>53</v>
      </c>
      <c r="AD6" s="27">
        <v>1989</v>
      </c>
      <c r="AE6" s="28" t="s">
        <v>54</v>
      </c>
      <c r="AF6" s="29" t="s">
        <v>55</v>
      </c>
      <c r="AG6" s="15" t="s">
        <v>56</v>
      </c>
      <c r="AH6" s="30" t="s">
        <v>57</v>
      </c>
      <c r="AI6" s="15" t="s">
        <v>58</v>
      </c>
      <c r="AJ6" s="15" t="s">
        <v>59</v>
      </c>
      <c r="AK6" s="16" t="s">
        <v>60</v>
      </c>
      <c r="AL6" s="14" t="s">
        <v>61</v>
      </c>
      <c r="AM6" s="14" t="s">
        <v>62</v>
      </c>
    </row>
    <row r="7" spans="1:39" s="31" customFormat="1" ht="30" customHeight="1">
      <c r="A7" s="11">
        <v>2</v>
      </c>
      <c r="B7" s="12" t="s">
        <v>63</v>
      </c>
      <c r="C7" s="13">
        <f>VLOOKUP(B7,[1]Sheet1!$A$2:$B$443,2,FALSE)</f>
        <v>17025103</v>
      </c>
      <c r="D7" s="14">
        <v>130779723</v>
      </c>
      <c r="E7" s="15" t="s">
        <v>64</v>
      </c>
      <c r="F7" s="15" t="s">
        <v>42</v>
      </c>
      <c r="G7" s="15" t="s">
        <v>65</v>
      </c>
      <c r="H7" s="15" t="s">
        <v>66</v>
      </c>
      <c r="I7" s="16" t="s">
        <v>45</v>
      </c>
      <c r="J7" s="17">
        <v>28915</v>
      </c>
      <c r="K7" s="14" t="s">
        <v>46</v>
      </c>
      <c r="L7" s="18" t="s">
        <v>47</v>
      </c>
      <c r="M7" s="19" t="s">
        <v>67</v>
      </c>
      <c r="N7" s="20">
        <v>18676</v>
      </c>
      <c r="O7" s="17" t="s">
        <v>49</v>
      </c>
      <c r="P7" s="14" t="s">
        <v>50</v>
      </c>
      <c r="Q7" s="21">
        <v>39173</v>
      </c>
      <c r="R7" s="21">
        <v>39244</v>
      </c>
      <c r="S7" s="14" t="s">
        <v>51</v>
      </c>
      <c r="T7" s="22">
        <v>36831</v>
      </c>
      <c r="U7" s="22">
        <v>36830</v>
      </c>
      <c r="V7" s="23">
        <v>1155.47</v>
      </c>
      <c r="W7" s="24">
        <v>27</v>
      </c>
      <c r="X7" s="24">
        <v>1</v>
      </c>
      <c r="Y7" s="32">
        <f t="shared" ca="1" si="0"/>
        <v>67</v>
      </c>
      <c r="Z7" s="32">
        <f t="shared" ca="1" si="1"/>
        <v>3</v>
      </c>
      <c r="AA7" s="26">
        <f t="shared" si="2"/>
        <v>44256</v>
      </c>
      <c r="AB7" s="26" t="s">
        <v>68</v>
      </c>
      <c r="AC7" s="14" t="s">
        <v>53</v>
      </c>
      <c r="AD7" s="27">
        <v>1998</v>
      </c>
      <c r="AE7" s="29" t="s">
        <v>69</v>
      </c>
      <c r="AF7" s="29" t="s">
        <v>70</v>
      </c>
      <c r="AG7" s="15" t="s">
        <v>71</v>
      </c>
      <c r="AH7" s="30" t="s">
        <v>72</v>
      </c>
      <c r="AI7" s="15" t="s">
        <v>58</v>
      </c>
      <c r="AJ7" s="15" t="s">
        <v>73</v>
      </c>
      <c r="AK7" s="16" t="s">
        <v>60</v>
      </c>
      <c r="AL7" s="14" t="s">
        <v>74</v>
      </c>
      <c r="AM7" s="14" t="s">
        <v>75</v>
      </c>
    </row>
    <row r="8" spans="1:39" s="31" customFormat="1" ht="30" customHeight="1">
      <c r="A8" s="11">
        <v>3</v>
      </c>
      <c r="B8" s="12" t="s">
        <v>76</v>
      </c>
      <c r="C8" s="13">
        <f>VLOOKUP(B8,[1]Sheet1!$A$2:$B$443,2,FALSE)</f>
        <v>31125206</v>
      </c>
      <c r="D8" s="14">
        <v>130899350</v>
      </c>
      <c r="E8" s="15" t="s">
        <v>77</v>
      </c>
      <c r="F8" s="15" t="s">
        <v>42</v>
      </c>
      <c r="G8" s="15" t="s">
        <v>78</v>
      </c>
      <c r="H8" s="15" t="s">
        <v>79</v>
      </c>
      <c r="I8" s="16" t="s">
        <v>45</v>
      </c>
      <c r="J8" s="17">
        <v>29618</v>
      </c>
      <c r="K8" s="14" t="s">
        <v>46</v>
      </c>
      <c r="L8" s="18" t="s">
        <v>47</v>
      </c>
      <c r="M8" s="19" t="s">
        <v>67</v>
      </c>
      <c r="N8" s="20">
        <v>19359</v>
      </c>
      <c r="O8" s="17" t="s">
        <v>49</v>
      </c>
      <c r="P8" s="14" t="s">
        <v>50</v>
      </c>
      <c r="Q8" s="22">
        <v>39539</v>
      </c>
      <c r="R8" s="22">
        <v>39658</v>
      </c>
      <c r="S8" s="14" t="s">
        <v>51</v>
      </c>
      <c r="T8" s="22">
        <v>38261</v>
      </c>
      <c r="U8" s="22">
        <v>38281</v>
      </c>
      <c r="V8" s="23">
        <v>1174.5</v>
      </c>
      <c r="W8" s="24">
        <v>27</v>
      </c>
      <c r="X8" s="24">
        <v>2</v>
      </c>
      <c r="Y8" s="32">
        <f t="shared" ca="1" si="0"/>
        <v>65</v>
      </c>
      <c r="Z8" s="32">
        <f t="shared" ca="1" si="1"/>
        <v>5</v>
      </c>
      <c r="AA8" s="26">
        <f t="shared" si="2"/>
        <v>44927</v>
      </c>
      <c r="AB8" s="26" t="s">
        <v>80</v>
      </c>
      <c r="AC8" s="14" t="s">
        <v>53</v>
      </c>
      <c r="AD8" s="27">
        <v>2001</v>
      </c>
      <c r="AE8" s="29" t="s">
        <v>81</v>
      </c>
      <c r="AF8" s="29" t="s">
        <v>55</v>
      </c>
      <c r="AG8" s="15" t="s">
        <v>82</v>
      </c>
      <c r="AH8" s="30" t="s">
        <v>83</v>
      </c>
      <c r="AI8" s="15" t="s">
        <v>58</v>
      </c>
      <c r="AJ8" s="15" t="s">
        <v>84</v>
      </c>
      <c r="AK8" s="16" t="s">
        <v>60</v>
      </c>
      <c r="AL8" s="14" t="s">
        <v>85</v>
      </c>
      <c r="AM8" s="14" t="s">
        <v>75</v>
      </c>
    </row>
    <row r="9" spans="1:39" s="31" customFormat="1" ht="30" customHeight="1">
      <c r="A9" s="11">
        <v>4</v>
      </c>
      <c r="B9" s="12" t="s">
        <v>86</v>
      </c>
      <c r="C9" s="13">
        <f>VLOOKUP(B9,[1]Sheet1!$A$2:$B$443,2,FALSE)</f>
        <v>8105906</v>
      </c>
      <c r="D9" s="14">
        <v>131480102</v>
      </c>
      <c r="E9" s="15" t="s">
        <v>87</v>
      </c>
      <c r="F9" s="15" t="s">
        <v>42</v>
      </c>
      <c r="G9" s="15" t="s">
        <v>88</v>
      </c>
      <c r="H9" s="15" t="s">
        <v>89</v>
      </c>
      <c r="I9" s="16" t="s">
        <v>45</v>
      </c>
      <c r="J9" s="17">
        <v>31107</v>
      </c>
      <c r="K9" s="14" t="s">
        <v>46</v>
      </c>
      <c r="L9" s="18" t="s">
        <v>47</v>
      </c>
      <c r="M9" s="19" t="s">
        <v>90</v>
      </c>
      <c r="N9" s="20">
        <v>21841</v>
      </c>
      <c r="O9" s="17" t="s">
        <v>49</v>
      </c>
      <c r="P9" s="14" t="s">
        <v>50</v>
      </c>
      <c r="Q9" s="22">
        <v>39904</v>
      </c>
      <c r="R9" s="22">
        <v>40015</v>
      </c>
      <c r="S9" s="14" t="s">
        <v>51</v>
      </c>
      <c r="T9" s="22">
        <v>38534</v>
      </c>
      <c r="U9" s="22">
        <v>38533</v>
      </c>
      <c r="V9" s="23">
        <f>1050+35.6</f>
        <v>1085.5999999999999</v>
      </c>
      <c r="W9" s="24">
        <v>24</v>
      </c>
      <c r="X9" s="24">
        <v>1</v>
      </c>
      <c r="Y9" s="32">
        <f t="shared" ca="1" si="0"/>
        <v>58</v>
      </c>
      <c r="Z9" s="32">
        <f t="shared" ca="1" si="1"/>
        <v>7</v>
      </c>
      <c r="AA9" s="26">
        <f t="shared" si="2"/>
        <v>47423</v>
      </c>
      <c r="AB9" s="26" t="s">
        <v>91</v>
      </c>
      <c r="AC9" s="14" t="s">
        <v>53</v>
      </c>
      <c r="AD9" s="27">
        <v>2004</v>
      </c>
      <c r="AE9" s="29" t="s">
        <v>92</v>
      </c>
      <c r="AF9" s="29" t="s">
        <v>70</v>
      </c>
      <c r="AG9" s="15" t="s">
        <v>93</v>
      </c>
      <c r="AH9" s="30" t="s">
        <v>94</v>
      </c>
      <c r="AI9" s="15" t="s">
        <v>58</v>
      </c>
      <c r="AJ9" s="15" t="s">
        <v>95</v>
      </c>
      <c r="AK9" s="16" t="s">
        <v>60</v>
      </c>
      <c r="AL9" s="14" t="s">
        <v>96</v>
      </c>
      <c r="AM9" s="14" t="s">
        <v>97</v>
      </c>
    </row>
    <row r="10" spans="1:39" s="31" customFormat="1" ht="30" customHeight="1">
      <c r="A10" s="11">
        <v>5</v>
      </c>
      <c r="B10" s="12" t="s">
        <v>98</v>
      </c>
      <c r="C10" s="13">
        <f>VLOOKUP(B10,[1]Sheet1!$A$2:$B$443,2,FALSE)</f>
        <v>7085812</v>
      </c>
      <c r="D10" s="14">
        <v>130935590</v>
      </c>
      <c r="E10" s="15" t="s">
        <v>99</v>
      </c>
      <c r="F10" s="15" t="s">
        <v>42</v>
      </c>
      <c r="G10" s="15" t="s">
        <v>78</v>
      </c>
      <c r="H10" s="15" t="s">
        <v>100</v>
      </c>
      <c r="I10" s="16" t="s">
        <v>45</v>
      </c>
      <c r="J10" s="17">
        <v>29646</v>
      </c>
      <c r="K10" s="14" t="s">
        <v>46</v>
      </c>
      <c r="L10" s="18" t="s">
        <v>101</v>
      </c>
      <c r="M10" s="19" t="s">
        <v>102</v>
      </c>
      <c r="N10" s="20">
        <v>21404</v>
      </c>
      <c r="O10" s="17" t="s">
        <v>49</v>
      </c>
      <c r="P10" s="14" t="s">
        <v>50</v>
      </c>
      <c r="Q10" s="22">
        <v>40087</v>
      </c>
      <c r="R10" s="22">
        <v>40077</v>
      </c>
      <c r="S10" s="14" t="s">
        <v>51</v>
      </c>
      <c r="T10" s="22">
        <v>38139</v>
      </c>
      <c r="U10" s="22">
        <v>38138</v>
      </c>
      <c r="V10" s="23">
        <v>1280</v>
      </c>
      <c r="W10" s="24">
        <v>28</v>
      </c>
      <c r="X10" s="24">
        <v>7</v>
      </c>
      <c r="Y10" s="32">
        <f t="shared" ca="1" si="0"/>
        <v>59</v>
      </c>
      <c r="Z10" s="32">
        <f t="shared" ca="1" si="1"/>
        <v>9</v>
      </c>
      <c r="AA10" s="26">
        <f t="shared" si="2"/>
        <v>46997</v>
      </c>
      <c r="AB10" s="26" t="s">
        <v>103</v>
      </c>
      <c r="AC10" s="14" t="s">
        <v>53</v>
      </c>
      <c r="AD10" s="27">
        <v>1991</v>
      </c>
      <c r="AE10" s="29" t="s">
        <v>104</v>
      </c>
      <c r="AF10" s="29" t="s">
        <v>55</v>
      </c>
      <c r="AG10" s="15" t="s">
        <v>105</v>
      </c>
      <c r="AH10" s="30" t="s">
        <v>106</v>
      </c>
      <c r="AI10" s="15" t="s">
        <v>58</v>
      </c>
      <c r="AJ10" s="15" t="s">
        <v>104</v>
      </c>
      <c r="AK10" s="16" t="s">
        <v>60</v>
      </c>
      <c r="AL10" s="14" t="s">
        <v>107</v>
      </c>
      <c r="AM10" s="14" t="s">
        <v>108</v>
      </c>
    </row>
    <row r="11" spans="1:39" s="31" customFormat="1" ht="30" customHeight="1">
      <c r="A11" s="11">
        <v>6</v>
      </c>
      <c r="B11" s="12" t="s">
        <v>109</v>
      </c>
      <c r="C11" s="13">
        <f>VLOOKUP(B11,[1]Sheet1!$A$2:$B$443,2,FALSE)</f>
        <v>5084901</v>
      </c>
      <c r="D11" s="14">
        <v>130672780</v>
      </c>
      <c r="E11" s="15" t="s">
        <v>110</v>
      </c>
      <c r="F11" s="15" t="s">
        <v>42</v>
      </c>
      <c r="G11" s="15" t="s">
        <v>78</v>
      </c>
      <c r="H11" s="15" t="s">
        <v>111</v>
      </c>
      <c r="I11" s="16" t="s">
        <v>45</v>
      </c>
      <c r="J11" s="17">
        <v>28399</v>
      </c>
      <c r="K11" s="14" t="s">
        <v>46</v>
      </c>
      <c r="L11" s="18" t="s">
        <v>47</v>
      </c>
      <c r="M11" s="19" t="s">
        <v>112</v>
      </c>
      <c r="N11" s="20">
        <v>18115</v>
      </c>
      <c r="O11" s="17" t="s">
        <v>49</v>
      </c>
      <c r="P11" s="14" t="s">
        <v>50</v>
      </c>
      <c r="Q11" s="21">
        <v>40148</v>
      </c>
      <c r="R11" s="21">
        <v>40147</v>
      </c>
      <c r="S11" s="14" t="s">
        <v>51</v>
      </c>
      <c r="T11" s="22">
        <v>35855</v>
      </c>
      <c r="U11" s="22">
        <v>35854</v>
      </c>
      <c r="V11" s="23">
        <f>1050+181.13</f>
        <v>1231.1300000000001</v>
      </c>
      <c r="W11" s="24">
        <v>33</v>
      </c>
      <c r="X11" s="24">
        <v>8</v>
      </c>
      <c r="Y11" s="32">
        <f t="shared" ca="1" si="0"/>
        <v>68</v>
      </c>
      <c r="Z11" s="32">
        <f t="shared" ca="1" si="1"/>
        <v>9</v>
      </c>
      <c r="AA11" s="26">
        <f t="shared" si="2"/>
        <v>43709</v>
      </c>
      <c r="AB11" s="26" t="s">
        <v>113</v>
      </c>
      <c r="AC11" s="14" t="s">
        <v>53</v>
      </c>
      <c r="AD11" s="27">
        <v>1996</v>
      </c>
      <c r="AE11" s="29" t="s">
        <v>114</v>
      </c>
      <c r="AF11" s="29" t="s">
        <v>55</v>
      </c>
      <c r="AG11" s="15" t="s">
        <v>115</v>
      </c>
      <c r="AH11" s="30" t="s">
        <v>116</v>
      </c>
      <c r="AI11" s="15" t="s">
        <v>58</v>
      </c>
      <c r="AJ11" s="15" t="s">
        <v>117</v>
      </c>
      <c r="AK11" s="16" t="s">
        <v>60</v>
      </c>
      <c r="AL11" s="14" t="s">
        <v>118</v>
      </c>
      <c r="AM11" s="14" t="s">
        <v>119</v>
      </c>
    </row>
    <row r="12" spans="1:39" s="31" customFormat="1" ht="30" customHeight="1">
      <c r="A12" s="11">
        <v>7</v>
      </c>
      <c r="B12" s="12" t="s">
        <v>120</v>
      </c>
      <c r="C12" s="13">
        <f>VLOOKUP(B12,[1]Sheet1!$A$2:$B$443,2,FALSE)</f>
        <v>10026005</v>
      </c>
      <c r="D12" s="14">
        <v>131599620</v>
      </c>
      <c r="E12" s="15" t="s">
        <v>121</v>
      </c>
      <c r="F12" s="15" t="s">
        <v>42</v>
      </c>
      <c r="G12" s="15" t="s">
        <v>78</v>
      </c>
      <c r="H12" s="15" t="s">
        <v>122</v>
      </c>
      <c r="I12" s="16" t="s">
        <v>45</v>
      </c>
      <c r="J12" s="17">
        <v>31444</v>
      </c>
      <c r="K12" s="14" t="s">
        <v>46</v>
      </c>
      <c r="L12" s="18" t="s">
        <v>47</v>
      </c>
      <c r="M12" s="19" t="s">
        <v>90</v>
      </c>
      <c r="N12" s="20">
        <v>21956</v>
      </c>
      <c r="O12" s="17" t="s">
        <v>49</v>
      </c>
      <c r="P12" s="14" t="s">
        <v>50</v>
      </c>
      <c r="Q12" s="22">
        <v>40634</v>
      </c>
      <c r="R12" s="22">
        <v>40716</v>
      </c>
      <c r="S12" s="14" t="s">
        <v>51</v>
      </c>
      <c r="T12" s="22">
        <v>38261</v>
      </c>
      <c r="U12" s="22">
        <v>38281</v>
      </c>
      <c r="V12" s="23">
        <v>1323.2</v>
      </c>
      <c r="W12" s="24">
        <v>25</v>
      </c>
      <c r="X12" s="24">
        <v>2</v>
      </c>
      <c r="Y12" s="32">
        <f ca="1">IF(MONTH(TODAY())&gt;MONTH(N12),YEAR(TODAY())-YEAR(N12),YEAR(TODAY())-YEAR(N12)-1)</f>
        <v>58</v>
      </c>
      <c r="Z12" s="32">
        <f ca="1">IF(MONTH(TODAY())&gt;MONTH(N12),MONTH(TODAY())-MONTH(N12),MONTH(TODAY())+12-MONTH(N12))</f>
        <v>3</v>
      </c>
      <c r="AA12" s="26">
        <f>IF(S12="Profesor",(DATE(YEAR(N12)+70,MONTH(N12)+1,1)),(DATE(YEAR(N12)+65,MONTH(N12)+1,1)) )</f>
        <v>47543</v>
      </c>
      <c r="AB12" s="26" t="s">
        <v>123</v>
      </c>
      <c r="AC12" s="14" t="s">
        <v>53</v>
      </c>
      <c r="AD12" s="27">
        <v>2001</v>
      </c>
      <c r="AE12" s="29" t="s">
        <v>124</v>
      </c>
      <c r="AF12" s="29" t="s">
        <v>55</v>
      </c>
      <c r="AG12" s="15" t="s">
        <v>125</v>
      </c>
      <c r="AH12" s="30" t="s">
        <v>126</v>
      </c>
      <c r="AI12" s="15" t="s">
        <v>58</v>
      </c>
      <c r="AJ12" s="15" t="s">
        <v>127</v>
      </c>
      <c r="AK12" s="16" t="s">
        <v>60</v>
      </c>
      <c r="AL12" s="14" t="s">
        <v>128</v>
      </c>
      <c r="AM12" s="14" t="s">
        <v>129</v>
      </c>
    </row>
    <row r="13" spans="1:39" s="31" customFormat="1" ht="30" customHeight="1">
      <c r="A13" s="11">
        <v>8</v>
      </c>
      <c r="B13" s="12" t="s">
        <v>130</v>
      </c>
      <c r="C13" s="13">
        <f>VLOOKUP(B13,[1]Sheet1!$A$2:$B$443,2,FALSE)</f>
        <v>16104903</v>
      </c>
      <c r="D13" s="14">
        <v>130359372</v>
      </c>
      <c r="E13" s="15" t="s">
        <v>131</v>
      </c>
      <c r="F13" s="15" t="s">
        <v>42</v>
      </c>
      <c r="G13" s="15" t="s">
        <v>88</v>
      </c>
      <c r="H13" s="15" t="s">
        <v>132</v>
      </c>
      <c r="I13" s="16" t="s">
        <v>45</v>
      </c>
      <c r="J13" s="17">
        <v>26481</v>
      </c>
      <c r="K13" s="14" t="s">
        <v>46</v>
      </c>
      <c r="L13" s="18" t="s">
        <v>47</v>
      </c>
      <c r="M13" s="19" t="s">
        <v>90</v>
      </c>
      <c r="N13" s="20">
        <v>18187</v>
      </c>
      <c r="O13" s="17" t="s">
        <v>49</v>
      </c>
      <c r="P13" s="14" t="s">
        <v>50</v>
      </c>
      <c r="Q13" s="22">
        <v>40634</v>
      </c>
      <c r="R13" s="22">
        <v>40703</v>
      </c>
      <c r="S13" s="14" t="s">
        <v>51</v>
      </c>
      <c r="T13" s="22">
        <v>40452</v>
      </c>
      <c r="U13" s="22">
        <v>40451</v>
      </c>
      <c r="V13" s="23">
        <f>1169.72</f>
        <v>1169.72</v>
      </c>
      <c r="W13" s="24">
        <v>33</v>
      </c>
      <c r="X13" s="24">
        <v>9</v>
      </c>
      <c r="Y13" s="32">
        <f t="shared" ca="1" si="0"/>
        <v>68</v>
      </c>
      <c r="Z13" s="32">
        <f t="shared" ca="1" si="1"/>
        <v>7</v>
      </c>
      <c r="AA13" s="26">
        <f t="shared" si="2"/>
        <v>43770</v>
      </c>
      <c r="AB13" s="26" t="s">
        <v>133</v>
      </c>
      <c r="AC13" s="14" t="s">
        <v>53</v>
      </c>
      <c r="AD13" s="27">
        <v>2005</v>
      </c>
      <c r="AE13" s="29" t="s">
        <v>134</v>
      </c>
      <c r="AF13" s="29" t="s">
        <v>70</v>
      </c>
      <c r="AG13" s="15" t="s">
        <v>135</v>
      </c>
      <c r="AH13" s="30" t="s">
        <v>136</v>
      </c>
      <c r="AI13" s="15" t="s">
        <v>58</v>
      </c>
      <c r="AJ13" s="15" t="s">
        <v>59</v>
      </c>
      <c r="AK13" s="16" t="s">
        <v>60</v>
      </c>
      <c r="AL13" s="14" t="s">
        <v>96</v>
      </c>
      <c r="AM13" s="14" t="s">
        <v>97</v>
      </c>
    </row>
    <row r="14" spans="1:39" s="31" customFormat="1" ht="30" customHeight="1">
      <c r="A14" s="11">
        <v>9</v>
      </c>
      <c r="B14" s="12" t="s">
        <v>137</v>
      </c>
      <c r="C14" s="13">
        <f>VLOOKUP(B14,[1]Sheet1!$A$2:$B$443,2,FALSE)</f>
        <v>15126205</v>
      </c>
      <c r="D14" s="14">
        <v>131783189</v>
      </c>
      <c r="E14" s="15" t="s">
        <v>138</v>
      </c>
      <c r="F14" s="15" t="s">
        <v>42</v>
      </c>
      <c r="G14" s="15" t="s">
        <v>139</v>
      </c>
      <c r="H14" s="15" t="s">
        <v>140</v>
      </c>
      <c r="I14" s="16" t="s">
        <v>45</v>
      </c>
      <c r="J14" s="17">
        <v>32203</v>
      </c>
      <c r="K14" s="14" t="s">
        <v>46</v>
      </c>
      <c r="L14" s="18" t="s">
        <v>47</v>
      </c>
      <c r="M14" s="19" t="s">
        <v>67</v>
      </c>
      <c r="N14" s="20">
        <v>22995</v>
      </c>
      <c r="O14" s="17" t="s">
        <v>49</v>
      </c>
      <c r="P14" s="14" t="s">
        <v>50</v>
      </c>
      <c r="Q14" s="22">
        <v>40634</v>
      </c>
      <c r="R14" s="22">
        <v>40703</v>
      </c>
      <c r="S14" s="14" t="s">
        <v>51</v>
      </c>
      <c r="T14" s="22">
        <v>40452</v>
      </c>
      <c r="U14" s="22">
        <v>40451</v>
      </c>
      <c r="V14" s="23">
        <v>1150.49</v>
      </c>
      <c r="W14" s="24">
        <v>23</v>
      </c>
      <c r="X14" s="24">
        <v>1</v>
      </c>
      <c r="Y14" s="32">
        <f t="shared" ca="1" si="0"/>
        <v>55</v>
      </c>
      <c r="Z14" s="32">
        <f t="shared" ca="1" si="1"/>
        <v>5</v>
      </c>
      <c r="AA14" s="26">
        <f t="shared" si="2"/>
        <v>48580</v>
      </c>
      <c r="AB14" s="26" t="s">
        <v>141</v>
      </c>
      <c r="AC14" s="14" t="s">
        <v>53</v>
      </c>
      <c r="AD14" s="27">
        <v>2003</v>
      </c>
      <c r="AE14" s="29" t="s">
        <v>142</v>
      </c>
      <c r="AF14" s="29" t="s">
        <v>55</v>
      </c>
      <c r="AG14" s="15" t="s">
        <v>143</v>
      </c>
      <c r="AH14" s="30" t="s">
        <v>144</v>
      </c>
      <c r="AI14" s="15" t="s">
        <v>58</v>
      </c>
      <c r="AJ14" s="15" t="s">
        <v>142</v>
      </c>
      <c r="AK14" s="16" t="s">
        <v>60</v>
      </c>
      <c r="AL14" s="14" t="s">
        <v>145</v>
      </c>
      <c r="AM14" s="14" t="s">
        <v>119</v>
      </c>
    </row>
    <row r="15" spans="1:39" s="31" customFormat="1" ht="30" customHeight="1">
      <c r="A15" s="11">
        <v>10</v>
      </c>
      <c r="B15" s="12" t="s">
        <v>146</v>
      </c>
      <c r="C15" s="13">
        <f>VLOOKUP(B15,[1]Sheet1!$A$2:$B$443,2,FALSE)</f>
        <v>19126106</v>
      </c>
      <c r="D15" s="14">
        <v>131661109</v>
      </c>
      <c r="E15" s="15" t="s">
        <v>147</v>
      </c>
      <c r="F15" s="15" t="s">
        <v>42</v>
      </c>
      <c r="G15" s="15" t="s">
        <v>139</v>
      </c>
      <c r="H15" s="15" t="s">
        <v>148</v>
      </c>
      <c r="I15" s="16" t="s">
        <v>45</v>
      </c>
      <c r="J15" s="17">
        <v>31809</v>
      </c>
      <c r="K15" s="14" t="s">
        <v>46</v>
      </c>
      <c r="L15" s="18" t="s">
        <v>47</v>
      </c>
      <c r="M15" s="19" t="s">
        <v>112</v>
      </c>
      <c r="N15" s="20">
        <v>22634</v>
      </c>
      <c r="O15" s="17" t="s">
        <v>49</v>
      </c>
      <c r="P15" s="14" t="s">
        <v>50</v>
      </c>
      <c r="Q15" s="22">
        <v>41000</v>
      </c>
      <c r="R15" s="22">
        <v>41036</v>
      </c>
      <c r="S15" s="14" t="s">
        <v>51</v>
      </c>
      <c r="T15" s="22">
        <v>38534</v>
      </c>
      <c r="U15" s="22">
        <v>38533</v>
      </c>
      <c r="V15" s="23">
        <v>1277.79</v>
      </c>
      <c r="W15" s="24">
        <v>25</v>
      </c>
      <c r="X15" s="24">
        <v>2</v>
      </c>
      <c r="Y15" s="32">
        <f ca="1">IF(MONTH(TODAY())&gt;MONTH(N15),YEAR(TODAY())-YEAR(N15),YEAR(TODAY())-YEAR(N15)-1)</f>
        <v>56</v>
      </c>
      <c r="Z15" s="32">
        <f ca="1">IF(MONTH(TODAY())&gt;MONTH(N15),MONTH(TODAY())-MONTH(N15),MONTH(TODAY())+12-MONTH(N15))</f>
        <v>5</v>
      </c>
      <c r="AA15" s="26">
        <f>IF(S15="Profesor",(DATE(YEAR(N15)+70,MONTH(N15)+1,1)),(DATE(YEAR(N15)+65,MONTH(N15)+1,1)) )</f>
        <v>48214</v>
      </c>
      <c r="AB15" s="26" t="s">
        <v>149</v>
      </c>
      <c r="AC15" s="14" t="s">
        <v>53</v>
      </c>
      <c r="AD15" s="27">
        <v>2004</v>
      </c>
      <c r="AE15" s="29" t="s">
        <v>104</v>
      </c>
      <c r="AF15" s="29" t="s">
        <v>55</v>
      </c>
      <c r="AG15" s="15" t="s">
        <v>150</v>
      </c>
      <c r="AH15" s="30" t="s">
        <v>151</v>
      </c>
      <c r="AI15" s="15" t="s">
        <v>58</v>
      </c>
      <c r="AJ15" s="15" t="s">
        <v>117</v>
      </c>
      <c r="AK15" s="16" t="s">
        <v>60</v>
      </c>
      <c r="AL15" s="14" t="s">
        <v>118</v>
      </c>
      <c r="AM15" s="14" t="s">
        <v>119</v>
      </c>
    </row>
    <row r="16" spans="1:39" s="31" customFormat="1" ht="30" customHeight="1">
      <c r="A16" s="11">
        <v>11</v>
      </c>
      <c r="B16" s="12" t="s">
        <v>152</v>
      </c>
      <c r="C16" s="13">
        <f>VLOOKUP(B16,[1]Sheet1!$A$2:$B$443,2,FALSE)</f>
        <v>20055604</v>
      </c>
      <c r="D16" s="14">
        <v>131276029</v>
      </c>
      <c r="E16" s="15" t="s">
        <v>153</v>
      </c>
      <c r="F16" s="15" t="s">
        <v>42</v>
      </c>
      <c r="G16" s="15" t="s">
        <v>78</v>
      </c>
      <c r="H16" s="15" t="s">
        <v>154</v>
      </c>
      <c r="I16" s="16" t="s">
        <v>45</v>
      </c>
      <c r="J16" s="17">
        <v>30376</v>
      </c>
      <c r="K16" s="14" t="s">
        <v>46</v>
      </c>
      <c r="L16" s="18" t="s">
        <v>47</v>
      </c>
      <c r="M16" s="19" t="s">
        <v>155</v>
      </c>
      <c r="N16" s="20">
        <v>20595</v>
      </c>
      <c r="O16" s="17" t="s">
        <v>49</v>
      </c>
      <c r="P16" s="14" t="s">
        <v>50</v>
      </c>
      <c r="Q16" s="22">
        <v>41000</v>
      </c>
      <c r="R16" s="22" t="s">
        <v>156</v>
      </c>
      <c r="S16" s="14" t="s">
        <v>51</v>
      </c>
      <c r="T16" s="22">
        <v>40148</v>
      </c>
      <c r="U16" s="22">
        <v>40147</v>
      </c>
      <c r="V16" s="23">
        <f>1050+110.5</f>
        <v>1160.5</v>
      </c>
      <c r="W16" s="24">
        <v>26</v>
      </c>
      <c r="X16" s="24">
        <v>9</v>
      </c>
      <c r="Y16" s="32">
        <f t="shared" ca="1" si="0"/>
        <v>61</v>
      </c>
      <c r="Z16" s="32">
        <f t="shared" ca="1" si="1"/>
        <v>12</v>
      </c>
      <c r="AA16" s="26">
        <f t="shared" si="2"/>
        <v>46174</v>
      </c>
      <c r="AB16" s="26" t="s">
        <v>157</v>
      </c>
      <c r="AC16" s="14" t="s">
        <v>53</v>
      </c>
      <c r="AD16" s="27">
        <v>2009</v>
      </c>
      <c r="AE16" s="29" t="s">
        <v>158</v>
      </c>
      <c r="AF16" s="29" t="s">
        <v>55</v>
      </c>
      <c r="AG16" s="15" t="s">
        <v>159</v>
      </c>
      <c r="AH16" s="33" t="s">
        <v>160</v>
      </c>
      <c r="AI16" s="15" t="s">
        <v>161</v>
      </c>
      <c r="AJ16" s="15" t="s">
        <v>158</v>
      </c>
      <c r="AK16" s="16" t="s">
        <v>60</v>
      </c>
      <c r="AL16" s="14" t="s">
        <v>162</v>
      </c>
      <c r="AM16" s="14" t="s">
        <v>62</v>
      </c>
    </row>
    <row r="17" spans="1:39" s="31" customFormat="1" ht="30" customHeight="1">
      <c r="A17" s="11">
        <v>12</v>
      </c>
      <c r="B17" s="12" t="s">
        <v>163</v>
      </c>
      <c r="C17" s="13">
        <f>VLOOKUP(B17,[1]Sheet1!$A$2:$B$443,2,FALSE)</f>
        <v>1126006</v>
      </c>
      <c r="D17" s="14">
        <v>131411631</v>
      </c>
      <c r="E17" s="15" t="s">
        <v>164</v>
      </c>
      <c r="F17" s="15" t="s">
        <v>42</v>
      </c>
      <c r="G17" s="15" t="s">
        <v>139</v>
      </c>
      <c r="H17" s="15" t="s">
        <v>165</v>
      </c>
      <c r="I17" s="16" t="s">
        <v>45</v>
      </c>
      <c r="J17" s="34" t="s">
        <v>166</v>
      </c>
      <c r="K17" s="14" t="s">
        <v>46</v>
      </c>
      <c r="L17" s="18" t="s">
        <v>47</v>
      </c>
      <c r="M17" s="19" t="s">
        <v>90</v>
      </c>
      <c r="N17" s="20">
        <v>22281</v>
      </c>
      <c r="O17" s="17" t="s">
        <v>49</v>
      </c>
      <c r="P17" s="14" t="s">
        <v>50</v>
      </c>
      <c r="Q17" s="22">
        <v>41183</v>
      </c>
      <c r="R17" s="22">
        <v>41351</v>
      </c>
      <c r="S17" s="14" t="s">
        <v>51</v>
      </c>
      <c r="T17" s="22">
        <v>40360</v>
      </c>
      <c r="U17" s="22">
        <v>40329</v>
      </c>
      <c r="V17" s="23">
        <f>1050+36.4</f>
        <v>1086.4000000000001</v>
      </c>
      <c r="W17" s="24">
        <v>28</v>
      </c>
      <c r="X17" s="24">
        <v>7</v>
      </c>
      <c r="Y17" s="32">
        <f ca="1">IF(MONTH(TODAY())&gt;MONTH(N17),YEAR(TODAY())-YEAR(N17),YEAR(TODAY())-YEAR(N17)-1)</f>
        <v>57</v>
      </c>
      <c r="Z17" s="32">
        <f ca="1">IF(MONTH(TODAY())&gt;MONTH(N17),MONTH(TODAY())-MONTH(N17),MONTH(TODAY())+12-MONTH(N17))</f>
        <v>5</v>
      </c>
      <c r="AA17" s="26">
        <f>IF(S17="Profesor",(DATE(YEAR(N17)+70,MONTH(N17)+1,1)),(DATE(YEAR(N17)+65,MONTH(N17)+1,1)) )</f>
        <v>47849</v>
      </c>
      <c r="AB17" s="26" t="s">
        <v>167</v>
      </c>
      <c r="AC17" s="14" t="s">
        <v>53</v>
      </c>
      <c r="AD17" s="27">
        <v>2009</v>
      </c>
      <c r="AE17" s="29" t="s">
        <v>168</v>
      </c>
      <c r="AF17" s="29" t="s">
        <v>70</v>
      </c>
      <c r="AG17" s="15" t="s">
        <v>169</v>
      </c>
      <c r="AH17" s="35">
        <v>10110480036</v>
      </c>
      <c r="AI17" s="15" t="s">
        <v>170</v>
      </c>
      <c r="AJ17" s="15" t="s">
        <v>171</v>
      </c>
      <c r="AK17" s="16" t="s">
        <v>60</v>
      </c>
      <c r="AL17" s="14" t="s">
        <v>172</v>
      </c>
      <c r="AM17" s="14" t="s">
        <v>119</v>
      </c>
    </row>
    <row r="18" spans="1:39" s="31" customFormat="1" ht="30" customHeight="1">
      <c r="A18" s="11">
        <v>13</v>
      </c>
      <c r="B18" s="12" t="s">
        <v>173</v>
      </c>
      <c r="C18" s="13">
        <f>VLOOKUP(B18,[1]Sheet1!$A$2:$B$443,2,FALSE)</f>
        <v>23045602</v>
      </c>
      <c r="D18" s="14">
        <v>130780766</v>
      </c>
      <c r="E18" s="15" t="s">
        <v>174</v>
      </c>
      <c r="F18" s="15" t="s">
        <v>42</v>
      </c>
      <c r="G18" s="15" t="s">
        <v>78</v>
      </c>
      <c r="H18" s="15" t="s">
        <v>175</v>
      </c>
      <c r="I18" s="16" t="s">
        <v>45</v>
      </c>
      <c r="J18" s="34" t="s">
        <v>176</v>
      </c>
      <c r="K18" s="14" t="s">
        <v>46</v>
      </c>
      <c r="L18" s="18" t="s">
        <v>47</v>
      </c>
      <c r="M18" s="19" t="s">
        <v>112</v>
      </c>
      <c r="N18" s="20">
        <v>20820</v>
      </c>
      <c r="O18" s="17" t="s">
        <v>49</v>
      </c>
      <c r="P18" s="14" t="s">
        <v>50</v>
      </c>
      <c r="Q18" s="22">
        <v>41183</v>
      </c>
      <c r="R18" s="22">
        <v>41351</v>
      </c>
      <c r="S18" s="14" t="s">
        <v>51</v>
      </c>
      <c r="T18" s="22">
        <v>41000</v>
      </c>
      <c r="U18" s="22">
        <v>41001</v>
      </c>
      <c r="V18" s="23">
        <v>1320.24</v>
      </c>
      <c r="W18" s="24">
        <v>31</v>
      </c>
      <c r="X18" s="24">
        <v>7</v>
      </c>
      <c r="Y18" s="32">
        <f t="shared" ca="1" si="0"/>
        <v>61</v>
      </c>
      <c r="Z18" s="32">
        <f t="shared" ca="1" si="1"/>
        <v>5</v>
      </c>
      <c r="AA18" s="26">
        <f t="shared" si="2"/>
        <v>46388</v>
      </c>
      <c r="AB18" s="26" t="s">
        <v>177</v>
      </c>
      <c r="AC18" s="14" t="s">
        <v>53</v>
      </c>
      <c r="AD18" s="27">
        <v>2003</v>
      </c>
      <c r="AE18" s="29" t="s">
        <v>178</v>
      </c>
      <c r="AF18" s="29" t="s">
        <v>55</v>
      </c>
      <c r="AG18" s="15" t="s">
        <v>125</v>
      </c>
      <c r="AH18" s="30" t="s">
        <v>179</v>
      </c>
      <c r="AI18" s="15" t="s">
        <v>58</v>
      </c>
      <c r="AJ18" s="15" t="s">
        <v>178</v>
      </c>
      <c r="AK18" s="16" t="s">
        <v>60</v>
      </c>
      <c r="AL18" s="14" t="s">
        <v>128</v>
      </c>
      <c r="AM18" s="14" t="s">
        <v>129</v>
      </c>
    </row>
    <row r="19" spans="1:39" s="31" customFormat="1" ht="30" customHeight="1">
      <c r="A19" s="11">
        <v>14</v>
      </c>
      <c r="B19" s="12" t="s">
        <v>180</v>
      </c>
      <c r="C19" s="13">
        <f>VLOOKUP(B19,[1]Sheet1!$A$2:$B$443,2,FALSE)</f>
        <v>26036403</v>
      </c>
      <c r="D19" s="14">
        <v>131909637</v>
      </c>
      <c r="E19" s="15" t="s">
        <v>181</v>
      </c>
      <c r="F19" s="15" t="s">
        <v>42</v>
      </c>
      <c r="G19" s="15" t="s">
        <v>65</v>
      </c>
      <c r="H19" s="15" t="s">
        <v>182</v>
      </c>
      <c r="I19" s="16" t="s">
        <v>45</v>
      </c>
      <c r="J19" s="34" t="s">
        <v>183</v>
      </c>
      <c r="K19" s="14" t="s">
        <v>184</v>
      </c>
      <c r="L19" s="18" t="s">
        <v>47</v>
      </c>
      <c r="M19" s="19" t="s">
        <v>112</v>
      </c>
      <c r="N19" s="20">
        <v>23462</v>
      </c>
      <c r="O19" s="17" t="s">
        <v>49</v>
      </c>
      <c r="P19" s="14" t="s">
        <v>50</v>
      </c>
      <c r="Q19" s="22">
        <v>41913</v>
      </c>
      <c r="R19" s="22">
        <v>41962</v>
      </c>
      <c r="S19" s="14" t="s">
        <v>51</v>
      </c>
      <c r="T19" s="22">
        <v>40299</v>
      </c>
      <c r="U19" s="22">
        <v>40298</v>
      </c>
      <c r="V19" s="23">
        <f>1050+17.65</f>
        <v>1067.6500000000001</v>
      </c>
      <c r="W19" s="24">
        <v>24</v>
      </c>
      <c r="X19" s="24">
        <v>7</v>
      </c>
      <c r="Y19" s="32">
        <f t="shared" ca="1" si="0"/>
        <v>54</v>
      </c>
      <c r="Z19" s="32">
        <f t="shared" ca="1" si="1"/>
        <v>2</v>
      </c>
      <c r="AA19" s="26">
        <f t="shared" si="2"/>
        <v>49035</v>
      </c>
      <c r="AB19" s="26" t="s">
        <v>185</v>
      </c>
      <c r="AC19" s="14" t="s">
        <v>53</v>
      </c>
      <c r="AD19" s="27">
        <v>2005</v>
      </c>
      <c r="AE19" s="28" t="s">
        <v>54</v>
      </c>
      <c r="AF19" s="29" t="s">
        <v>55</v>
      </c>
      <c r="AG19" s="15" t="s">
        <v>186</v>
      </c>
      <c r="AH19" s="30" t="s">
        <v>187</v>
      </c>
      <c r="AI19" s="15" t="s">
        <v>170</v>
      </c>
      <c r="AJ19" s="15" t="s">
        <v>188</v>
      </c>
      <c r="AK19" s="16" t="s">
        <v>60</v>
      </c>
      <c r="AL19" s="14" t="s">
        <v>189</v>
      </c>
      <c r="AM19" s="14" t="s">
        <v>129</v>
      </c>
    </row>
    <row r="20" spans="1:39" s="31" customFormat="1" ht="30" customHeight="1">
      <c r="A20" s="11">
        <v>15</v>
      </c>
      <c r="B20" s="12" t="s">
        <v>190</v>
      </c>
      <c r="C20" s="13">
        <f>VLOOKUP(B20,[1]Sheet1!$A$2:$B$443,2,FALSE)</f>
        <v>3035705</v>
      </c>
      <c r="D20" s="14">
        <v>131287227</v>
      </c>
      <c r="E20" s="15" t="s">
        <v>191</v>
      </c>
      <c r="F20" s="15" t="s">
        <v>42</v>
      </c>
      <c r="G20" s="15" t="s">
        <v>192</v>
      </c>
      <c r="H20" s="15" t="s">
        <v>193</v>
      </c>
      <c r="I20" s="16" t="s">
        <v>45</v>
      </c>
      <c r="J20" s="17">
        <v>30376</v>
      </c>
      <c r="K20" s="14" t="s">
        <v>184</v>
      </c>
      <c r="L20" s="18" t="s">
        <v>47</v>
      </c>
      <c r="M20" s="19" t="s">
        <v>48</v>
      </c>
      <c r="N20" s="20">
        <v>20882</v>
      </c>
      <c r="O20" s="17" t="s">
        <v>49</v>
      </c>
      <c r="P20" s="14" t="s">
        <v>50</v>
      </c>
      <c r="Q20" s="22">
        <v>42278</v>
      </c>
      <c r="R20" s="22">
        <v>42276</v>
      </c>
      <c r="S20" s="14" t="s">
        <v>51</v>
      </c>
      <c r="T20" s="22">
        <v>39203</v>
      </c>
      <c r="U20" s="22">
        <v>39202</v>
      </c>
      <c r="V20" s="23">
        <v>1217.8</v>
      </c>
      <c r="W20" s="24">
        <v>32</v>
      </c>
      <c r="X20" s="24">
        <v>7</v>
      </c>
      <c r="Y20" s="32">
        <f t="shared" ca="1" si="0"/>
        <v>61</v>
      </c>
      <c r="Z20" s="32">
        <f t="shared" ca="1" si="1"/>
        <v>2</v>
      </c>
      <c r="AA20" s="26">
        <f t="shared" si="2"/>
        <v>46478</v>
      </c>
      <c r="AB20" s="26" t="s">
        <v>194</v>
      </c>
      <c r="AC20" s="14" t="s">
        <v>53</v>
      </c>
      <c r="AD20" s="27">
        <v>2004</v>
      </c>
      <c r="AE20" s="29" t="s">
        <v>195</v>
      </c>
      <c r="AF20" s="29" t="s">
        <v>70</v>
      </c>
      <c r="AG20" s="15" t="s">
        <v>196</v>
      </c>
      <c r="AH20" s="30" t="s">
        <v>197</v>
      </c>
      <c r="AI20" s="15" t="s">
        <v>58</v>
      </c>
      <c r="AJ20" s="15" t="s">
        <v>59</v>
      </c>
      <c r="AK20" s="16" t="s">
        <v>60</v>
      </c>
      <c r="AL20" s="14" t="s">
        <v>61</v>
      </c>
      <c r="AM20" s="14" t="s">
        <v>62</v>
      </c>
    </row>
    <row r="21" spans="1:39" s="31" customFormat="1" ht="30" customHeight="1">
      <c r="A21" s="11">
        <v>16</v>
      </c>
      <c r="B21" s="12" t="s">
        <v>198</v>
      </c>
      <c r="C21" s="13">
        <f>VLOOKUP(B21,[1]Sheet1!$A$2:$B$443,2,FALSE)</f>
        <v>1015913</v>
      </c>
      <c r="D21" s="14">
        <v>131411632</v>
      </c>
      <c r="E21" s="15" t="s">
        <v>199</v>
      </c>
      <c r="F21" s="15" t="s">
        <v>42</v>
      </c>
      <c r="G21" s="15" t="s">
        <v>88</v>
      </c>
      <c r="H21" s="15" t="s">
        <v>200</v>
      </c>
      <c r="I21" s="16" t="s">
        <v>45</v>
      </c>
      <c r="J21" s="34" t="s">
        <v>166</v>
      </c>
      <c r="K21" s="14" t="s">
        <v>46</v>
      </c>
      <c r="L21" s="18" t="s">
        <v>47</v>
      </c>
      <c r="M21" s="19" t="s">
        <v>155</v>
      </c>
      <c r="N21" s="20">
        <v>21551</v>
      </c>
      <c r="O21" s="17" t="s">
        <v>201</v>
      </c>
      <c r="P21" s="14" t="s">
        <v>202</v>
      </c>
      <c r="Q21" s="22">
        <v>40087</v>
      </c>
      <c r="R21" s="22">
        <v>40266</v>
      </c>
      <c r="S21" s="14" t="s">
        <v>51</v>
      </c>
      <c r="T21" s="22">
        <v>39173</v>
      </c>
      <c r="U21" s="22">
        <v>39174</v>
      </c>
      <c r="V21" s="23">
        <v>951.1</v>
      </c>
      <c r="W21" s="24">
        <v>25</v>
      </c>
      <c r="X21" s="24">
        <v>7</v>
      </c>
      <c r="Y21" s="32">
        <f t="shared" ca="1" si="0"/>
        <v>59</v>
      </c>
      <c r="Z21" s="32">
        <f t="shared" ca="1" si="1"/>
        <v>4</v>
      </c>
      <c r="AA21" s="26">
        <f t="shared" si="2"/>
        <v>47150</v>
      </c>
      <c r="AB21" s="26" t="s">
        <v>203</v>
      </c>
      <c r="AC21" s="14" t="s">
        <v>53</v>
      </c>
      <c r="AD21" s="27">
        <v>2003</v>
      </c>
      <c r="AE21" s="29" t="s">
        <v>204</v>
      </c>
      <c r="AF21" s="29" t="s">
        <v>55</v>
      </c>
      <c r="AG21" s="15" t="s">
        <v>125</v>
      </c>
      <c r="AH21" s="30" t="s">
        <v>205</v>
      </c>
      <c r="AI21" s="15" t="s">
        <v>58</v>
      </c>
      <c r="AJ21" s="15" t="s">
        <v>117</v>
      </c>
      <c r="AK21" s="16" t="s">
        <v>60</v>
      </c>
      <c r="AL21" s="14" t="s">
        <v>118</v>
      </c>
      <c r="AM21" s="14" t="s">
        <v>119</v>
      </c>
    </row>
    <row r="22" spans="1:39" s="31" customFormat="1" ht="30" customHeight="1">
      <c r="A22" s="11">
        <v>17</v>
      </c>
      <c r="B22" s="12" t="s">
        <v>206</v>
      </c>
      <c r="C22" s="13">
        <f>VLOOKUP(B22,[1]Sheet1!$A$2:$B$443,2,FALSE)</f>
        <v>30066003</v>
      </c>
      <c r="D22" s="14">
        <v>131570551</v>
      </c>
      <c r="E22" s="15" t="s">
        <v>207</v>
      </c>
      <c r="F22" s="15" t="s">
        <v>42</v>
      </c>
      <c r="G22" s="15" t="s">
        <v>208</v>
      </c>
      <c r="H22" s="15" t="s">
        <v>209</v>
      </c>
      <c r="I22" s="16" t="s">
        <v>45</v>
      </c>
      <c r="J22" s="34" t="s">
        <v>210</v>
      </c>
      <c r="K22" s="14" t="s">
        <v>46</v>
      </c>
      <c r="L22" s="18" t="s">
        <v>47</v>
      </c>
      <c r="M22" s="19" t="s">
        <v>112</v>
      </c>
      <c r="N22" s="20">
        <v>22281</v>
      </c>
      <c r="O22" s="17" t="s">
        <v>201</v>
      </c>
      <c r="P22" s="14" t="s">
        <v>202</v>
      </c>
      <c r="Q22" s="22">
        <v>40452</v>
      </c>
      <c r="R22" s="22">
        <v>40506</v>
      </c>
      <c r="S22" s="14" t="s">
        <v>51</v>
      </c>
      <c r="T22" s="22">
        <v>38534</v>
      </c>
      <c r="U22" s="22">
        <v>38533</v>
      </c>
      <c r="V22" s="23">
        <v>1010</v>
      </c>
      <c r="W22" s="24">
        <v>24</v>
      </c>
      <c r="X22" s="24">
        <v>9</v>
      </c>
      <c r="Y22" s="32">
        <f t="shared" ca="1" si="0"/>
        <v>57</v>
      </c>
      <c r="Z22" s="32">
        <f t="shared" ca="1" si="1"/>
        <v>5</v>
      </c>
      <c r="AA22" s="26">
        <f t="shared" si="2"/>
        <v>47849</v>
      </c>
      <c r="AB22" s="26" t="s">
        <v>211</v>
      </c>
      <c r="AC22" s="14" t="s">
        <v>53</v>
      </c>
      <c r="AD22" s="27">
        <v>2003</v>
      </c>
      <c r="AE22" s="29" t="s">
        <v>212</v>
      </c>
      <c r="AF22" s="29" t="s">
        <v>55</v>
      </c>
      <c r="AG22" s="15" t="s">
        <v>213</v>
      </c>
      <c r="AH22" s="30" t="s">
        <v>214</v>
      </c>
      <c r="AI22" s="15" t="s">
        <v>58</v>
      </c>
      <c r="AJ22" s="15" t="s">
        <v>142</v>
      </c>
      <c r="AK22" s="16" t="s">
        <v>60</v>
      </c>
      <c r="AL22" s="14" t="s">
        <v>145</v>
      </c>
      <c r="AM22" s="14" t="s">
        <v>119</v>
      </c>
    </row>
    <row r="23" spans="1:39" s="31" customFormat="1" ht="30" customHeight="1">
      <c r="A23" s="11">
        <v>18</v>
      </c>
      <c r="B23" s="12" t="s">
        <v>215</v>
      </c>
      <c r="C23" s="13">
        <f>VLOOKUP(B23,[1]Sheet1!$A$2:$B$443,2,FALSE)</f>
        <v>20126201</v>
      </c>
      <c r="D23" s="14">
        <v>131783624</v>
      </c>
      <c r="E23" s="15" t="s">
        <v>216</v>
      </c>
      <c r="F23" s="15" t="s">
        <v>42</v>
      </c>
      <c r="G23" s="15" t="s">
        <v>217</v>
      </c>
      <c r="H23" s="15" t="s">
        <v>218</v>
      </c>
      <c r="I23" s="16" t="s">
        <v>45</v>
      </c>
      <c r="J23" s="34" t="s">
        <v>219</v>
      </c>
      <c r="K23" s="14" t="s">
        <v>46</v>
      </c>
      <c r="L23" s="18" t="s">
        <v>47</v>
      </c>
      <c r="M23" s="19" t="s">
        <v>220</v>
      </c>
      <c r="N23" s="20">
        <v>23011</v>
      </c>
      <c r="O23" s="17" t="s">
        <v>201</v>
      </c>
      <c r="P23" s="14" t="s">
        <v>202</v>
      </c>
      <c r="Q23" s="22">
        <v>40452</v>
      </c>
      <c r="R23" s="22">
        <v>40489</v>
      </c>
      <c r="S23" s="14" t="s">
        <v>51</v>
      </c>
      <c r="T23" s="22">
        <v>38534</v>
      </c>
      <c r="U23" s="22">
        <v>38533</v>
      </c>
      <c r="V23" s="23">
        <f>850+36.4</f>
        <v>886.4</v>
      </c>
      <c r="W23" s="24">
        <v>18</v>
      </c>
      <c r="X23" s="24">
        <v>7</v>
      </c>
      <c r="Y23" s="32">
        <f t="shared" ca="1" si="0"/>
        <v>55</v>
      </c>
      <c r="Z23" s="32">
        <f t="shared" ca="1" si="1"/>
        <v>5</v>
      </c>
      <c r="AA23" s="26">
        <f t="shared" si="2"/>
        <v>48580</v>
      </c>
      <c r="AB23" s="26" t="s">
        <v>221</v>
      </c>
      <c r="AC23" s="14" t="s">
        <v>53</v>
      </c>
      <c r="AD23" s="27">
        <v>2002</v>
      </c>
      <c r="AE23" s="29" t="s">
        <v>222</v>
      </c>
      <c r="AF23" s="29" t="s">
        <v>70</v>
      </c>
      <c r="AG23" s="15" t="s">
        <v>223</v>
      </c>
      <c r="AH23" s="30" t="s">
        <v>224</v>
      </c>
      <c r="AI23" s="15" t="s">
        <v>58</v>
      </c>
      <c r="AJ23" s="15" t="s">
        <v>225</v>
      </c>
      <c r="AK23" s="16" t="s">
        <v>60</v>
      </c>
      <c r="AL23" s="14" t="s">
        <v>226</v>
      </c>
      <c r="AM23" s="14" t="s">
        <v>119</v>
      </c>
    </row>
    <row r="24" spans="1:39" s="31" customFormat="1" ht="30" customHeight="1">
      <c r="A24" s="11">
        <v>19</v>
      </c>
      <c r="B24" s="12" t="s">
        <v>227</v>
      </c>
      <c r="C24" s="13">
        <f>VLOOKUP(B24,[1]Sheet1!$A$2:$B$443,2,FALSE)</f>
        <v>15056203</v>
      </c>
      <c r="D24" s="14">
        <v>131782333</v>
      </c>
      <c r="E24" s="15" t="s">
        <v>228</v>
      </c>
      <c r="F24" s="15" t="s">
        <v>42</v>
      </c>
      <c r="G24" s="15" t="s">
        <v>78</v>
      </c>
      <c r="H24" s="15" t="s">
        <v>229</v>
      </c>
      <c r="I24" s="16" t="s">
        <v>45</v>
      </c>
      <c r="J24" s="34" t="s">
        <v>219</v>
      </c>
      <c r="K24" s="14" t="s">
        <v>46</v>
      </c>
      <c r="L24" s="18" t="s">
        <v>47</v>
      </c>
      <c r="M24" s="19" t="s">
        <v>112</v>
      </c>
      <c r="N24" s="20">
        <v>22781</v>
      </c>
      <c r="O24" s="17" t="s">
        <v>201</v>
      </c>
      <c r="P24" s="14" t="s">
        <v>202</v>
      </c>
      <c r="Q24" s="22">
        <v>40452</v>
      </c>
      <c r="R24" s="22">
        <v>40506</v>
      </c>
      <c r="S24" s="14" t="s">
        <v>51</v>
      </c>
      <c r="T24" s="22">
        <v>39539</v>
      </c>
      <c r="U24" s="22">
        <v>39538</v>
      </c>
      <c r="V24" s="23">
        <f>850+159.95</f>
        <v>1009.95</v>
      </c>
      <c r="W24" s="24">
        <v>22</v>
      </c>
      <c r="X24" s="24">
        <v>7</v>
      </c>
      <c r="Y24" s="32">
        <f t="shared" ca="1" si="0"/>
        <v>55</v>
      </c>
      <c r="Z24" s="32">
        <f t="shared" ca="1" si="1"/>
        <v>12</v>
      </c>
      <c r="AA24" s="26">
        <f t="shared" si="2"/>
        <v>48366</v>
      </c>
      <c r="AB24" s="26" t="s">
        <v>230</v>
      </c>
      <c r="AC24" s="14" t="s">
        <v>53</v>
      </c>
      <c r="AD24" s="27">
        <v>2005</v>
      </c>
      <c r="AE24" s="29" t="s">
        <v>231</v>
      </c>
      <c r="AF24" s="29" t="s">
        <v>55</v>
      </c>
      <c r="AG24" s="15" t="s">
        <v>125</v>
      </c>
      <c r="AH24" s="30" t="s">
        <v>232</v>
      </c>
      <c r="AI24" s="15" t="s">
        <v>161</v>
      </c>
      <c r="AJ24" s="15" t="s">
        <v>117</v>
      </c>
      <c r="AK24" s="16" t="s">
        <v>60</v>
      </c>
      <c r="AL24" s="14" t="s">
        <v>118</v>
      </c>
      <c r="AM24" s="14" t="s">
        <v>119</v>
      </c>
    </row>
    <row r="25" spans="1:39" s="31" customFormat="1" ht="30" customHeight="1">
      <c r="A25" s="11">
        <v>20</v>
      </c>
      <c r="B25" s="12" t="s">
        <v>233</v>
      </c>
      <c r="C25" s="13">
        <f>VLOOKUP(B25,[1]Sheet1!$A$2:$B$443,2,FALSE)</f>
        <v>4015001</v>
      </c>
      <c r="D25" s="14">
        <v>130888261</v>
      </c>
      <c r="E25" s="15" t="s">
        <v>234</v>
      </c>
      <c r="F25" s="15" t="s">
        <v>42</v>
      </c>
      <c r="G25" s="15" t="s">
        <v>78</v>
      </c>
      <c r="H25" s="15" t="s">
        <v>235</v>
      </c>
      <c r="I25" s="16" t="s">
        <v>45</v>
      </c>
      <c r="J25" s="34" t="s">
        <v>236</v>
      </c>
      <c r="K25" s="14" t="s">
        <v>184</v>
      </c>
      <c r="L25" s="18" t="s">
        <v>47</v>
      </c>
      <c r="M25" s="19" t="s">
        <v>67</v>
      </c>
      <c r="N25" s="20">
        <v>18267</v>
      </c>
      <c r="O25" s="17" t="s">
        <v>201</v>
      </c>
      <c r="P25" s="14" t="s">
        <v>202</v>
      </c>
      <c r="Q25" s="22">
        <v>40452</v>
      </c>
      <c r="R25" s="22">
        <v>40456</v>
      </c>
      <c r="S25" s="14" t="s">
        <v>51</v>
      </c>
      <c r="T25" s="22">
        <v>40299</v>
      </c>
      <c r="U25" s="22">
        <v>40298</v>
      </c>
      <c r="V25" s="23">
        <f>850+153.32</f>
        <v>1003.3199999999999</v>
      </c>
      <c r="W25" s="24">
        <v>24</v>
      </c>
      <c r="X25" s="24">
        <v>3</v>
      </c>
      <c r="Y25" s="32">
        <f ca="1">IF(MONTH(TODAY())&gt;MONTH(N25),YEAR(TODAY())-YEAR(N25),YEAR(TODAY())-YEAR(N25)-1)</f>
        <v>68</v>
      </c>
      <c r="Z25" s="32">
        <f ca="1">IF(MONTH(TODAY())&gt;MONTH(N25),MONTH(TODAY())-MONTH(N25),MONTH(TODAY())+12-MONTH(N25))</f>
        <v>4</v>
      </c>
      <c r="AA25" s="26">
        <f>IF(S25="Profesor",(DATE(YEAR(N25)+70,MONTH(N25)+1,1)),(DATE(YEAR(N25)+65,MONTH(N25)+1,1)) )</f>
        <v>43862</v>
      </c>
      <c r="AB25" s="26" t="s">
        <v>237</v>
      </c>
      <c r="AC25" s="14" t="s">
        <v>53</v>
      </c>
      <c r="AD25" s="27">
        <v>2007</v>
      </c>
      <c r="AE25" s="29" t="s">
        <v>238</v>
      </c>
      <c r="AF25" s="29" t="s">
        <v>70</v>
      </c>
      <c r="AG25" s="15" t="s">
        <v>239</v>
      </c>
      <c r="AH25" s="30" t="s">
        <v>240</v>
      </c>
      <c r="AI25" s="15" t="s">
        <v>161</v>
      </c>
      <c r="AJ25" s="15" t="s">
        <v>241</v>
      </c>
      <c r="AK25" s="16" t="s">
        <v>60</v>
      </c>
      <c r="AL25" s="14" t="s">
        <v>172</v>
      </c>
      <c r="AM25" s="14" t="s">
        <v>119</v>
      </c>
    </row>
    <row r="26" spans="1:39" s="31" customFormat="1" ht="30" customHeight="1">
      <c r="A26" s="11">
        <v>21</v>
      </c>
      <c r="B26" s="12" t="s">
        <v>242</v>
      </c>
      <c r="C26" s="13">
        <f>VLOOKUP(B26,[1]Sheet1!$A$2:$B$443,2,FALSE)</f>
        <v>31125821</v>
      </c>
      <c r="D26" s="14">
        <v>131572550</v>
      </c>
      <c r="E26" s="15" t="s">
        <v>243</v>
      </c>
      <c r="F26" s="15" t="s">
        <v>42</v>
      </c>
      <c r="G26" s="15" t="s">
        <v>139</v>
      </c>
      <c r="H26" s="15" t="s">
        <v>244</v>
      </c>
      <c r="I26" s="16" t="s">
        <v>45</v>
      </c>
      <c r="J26" s="34" t="s">
        <v>210</v>
      </c>
      <c r="K26" s="14" t="s">
        <v>46</v>
      </c>
      <c r="L26" s="18" t="s">
        <v>47</v>
      </c>
      <c r="M26" s="19" t="s">
        <v>155</v>
      </c>
      <c r="N26" s="20">
        <v>21550</v>
      </c>
      <c r="O26" s="17" t="s">
        <v>201</v>
      </c>
      <c r="P26" s="14" t="s">
        <v>202</v>
      </c>
      <c r="Q26" s="22">
        <v>40634</v>
      </c>
      <c r="R26" s="22">
        <v>40703</v>
      </c>
      <c r="S26" s="14" t="s">
        <v>51</v>
      </c>
      <c r="T26" s="22">
        <v>39692</v>
      </c>
      <c r="U26" s="22">
        <v>39692</v>
      </c>
      <c r="V26" s="23">
        <f>850+160</f>
        <v>1010</v>
      </c>
      <c r="W26" s="24">
        <v>25</v>
      </c>
      <c r="X26" s="24">
        <v>3</v>
      </c>
      <c r="Y26" s="32">
        <f t="shared" ca="1" si="0"/>
        <v>59</v>
      </c>
      <c r="Z26" s="32">
        <f t="shared" ca="1" si="1"/>
        <v>5</v>
      </c>
      <c r="AA26" s="26">
        <f t="shared" si="2"/>
        <v>47119</v>
      </c>
      <c r="AB26" s="26" t="s">
        <v>245</v>
      </c>
      <c r="AC26" s="14" t="s">
        <v>53</v>
      </c>
      <c r="AD26" s="27">
        <v>2005</v>
      </c>
      <c r="AE26" s="29" t="s">
        <v>171</v>
      </c>
      <c r="AF26" s="29" t="s">
        <v>55</v>
      </c>
      <c r="AG26" s="15" t="s">
        <v>246</v>
      </c>
      <c r="AH26" s="30" t="s">
        <v>247</v>
      </c>
      <c r="AI26" s="15" t="s">
        <v>161</v>
      </c>
      <c r="AJ26" s="15" t="s">
        <v>171</v>
      </c>
      <c r="AK26" s="16" t="s">
        <v>60</v>
      </c>
      <c r="AL26" s="14" t="s">
        <v>172</v>
      </c>
      <c r="AM26" s="14" t="s">
        <v>119</v>
      </c>
    </row>
    <row r="27" spans="1:39" s="31" customFormat="1" ht="30" customHeight="1">
      <c r="A27" s="11">
        <v>22</v>
      </c>
      <c r="B27" s="12" t="s">
        <v>248</v>
      </c>
      <c r="C27" s="13">
        <f>VLOOKUP(B27,[1]Sheet1!$A$2:$B$443,2,FALSE)</f>
        <v>26066203</v>
      </c>
      <c r="D27" s="14">
        <v>131638966</v>
      </c>
      <c r="E27" s="15" t="s">
        <v>249</v>
      </c>
      <c r="F27" s="15" t="s">
        <v>42</v>
      </c>
      <c r="G27" s="15" t="s">
        <v>65</v>
      </c>
      <c r="H27" s="15" t="s">
        <v>250</v>
      </c>
      <c r="I27" s="16" t="s">
        <v>45</v>
      </c>
      <c r="J27" s="34" t="s">
        <v>251</v>
      </c>
      <c r="K27" s="14" t="s">
        <v>184</v>
      </c>
      <c r="L27" s="18" t="s">
        <v>47</v>
      </c>
      <c r="M27" s="19" t="s">
        <v>90</v>
      </c>
      <c r="N27" s="20">
        <v>22823</v>
      </c>
      <c r="O27" s="17" t="s">
        <v>201</v>
      </c>
      <c r="P27" s="14" t="s">
        <v>202</v>
      </c>
      <c r="Q27" s="22">
        <v>40817</v>
      </c>
      <c r="R27" s="22">
        <v>40926</v>
      </c>
      <c r="S27" s="14" t="s">
        <v>51</v>
      </c>
      <c r="T27" s="22">
        <v>39904</v>
      </c>
      <c r="U27" s="22">
        <v>39903</v>
      </c>
      <c r="V27" s="23">
        <v>901.92</v>
      </c>
      <c r="W27" s="24">
        <v>25</v>
      </c>
      <c r="X27" s="24">
        <v>7</v>
      </c>
      <c r="Y27" s="32">
        <f t="shared" ca="1" si="0"/>
        <v>55</v>
      </c>
      <c r="Z27" s="32">
        <f t="shared" ca="1" si="1"/>
        <v>11</v>
      </c>
      <c r="AA27" s="26">
        <f t="shared" si="2"/>
        <v>48396</v>
      </c>
      <c r="AB27" s="26" t="s">
        <v>252</v>
      </c>
      <c r="AC27" s="14" t="s">
        <v>53</v>
      </c>
      <c r="AD27" s="27">
        <v>2007</v>
      </c>
      <c r="AE27" s="29" t="s">
        <v>253</v>
      </c>
      <c r="AF27" s="29" t="s">
        <v>70</v>
      </c>
      <c r="AG27" s="15" t="s">
        <v>239</v>
      </c>
      <c r="AH27" s="33" t="s">
        <v>254</v>
      </c>
      <c r="AI27" s="15" t="s">
        <v>161</v>
      </c>
      <c r="AJ27" s="15" t="s">
        <v>255</v>
      </c>
      <c r="AK27" s="16" t="s">
        <v>60</v>
      </c>
      <c r="AL27" s="14" t="s">
        <v>189</v>
      </c>
      <c r="AM27" s="14" t="s">
        <v>129</v>
      </c>
    </row>
    <row r="28" spans="1:39" s="31" customFormat="1" ht="30" customHeight="1">
      <c r="A28" s="11">
        <v>23</v>
      </c>
      <c r="B28" s="12" t="s">
        <v>256</v>
      </c>
      <c r="C28" s="13">
        <f>VLOOKUP(B28,[1]Sheet1!$A$2:$B$443,2,FALSE)</f>
        <v>1125708</v>
      </c>
      <c r="D28" s="14">
        <v>131477325</v>
      </c>
      <c r="E28" s="15" t="s">
        <v>257</v>
      </c>
      <c r="F28" s="15" t="s">
        <v>42</v>
      </c>
      <c r="G28" s="15" t="s">
        <v>78</v>
      </c>
      <c r="H28" s="15" t="s">
        <v>258</v>
      </c>
      <c r="I28" s="16" t="s">
        <v>45</v>
      </c>
      <c r="J28" s="34" t="s">
        <v>259</v>
      </c>
      <c r="K28" s="14" t="s">
        <v>46</v>
      </c>
      <c r="L28" s="18" t="s">
        <v>47</v>
      </c>
      <c r="M28" s="19" t="s">
        <v>67</v>
      </c>
      <c r="N28" s="20">
        <v>21185</v>
      </c>
      <c r="O28" s="17" t="s">
        <v>201</v>
      </c>
      <c r="P28" s="14" t="s">
        <v>202</v>
      </c>
      <c r="Q28" s="22">
        <v>41000</v>
      </c>
      <c r="R28" s="22">
        <v>41173</v>
      </c>
      <c r="S28" s="14" t="s">
        <v>51</v>
      </c>
      <c r="T28" s="22">
        <v>39326</v>
      </c>
      <c r="U28" s="22">
        <v>39325</v>
      </c>
      <c r="V28" s="23">
        <v>958.5</v>
      </c>
      <c r="W28" s="24">
        <v>27</v>
      </c>
      <c r="X28" s="24">
        <v>1</v>
      </c>
      <c r="Y28" s="32">
        <f ca="1">IF(MONTH(TODAY())&gt;MONTH(N28),YEAR(TODAY())-YEAR(N28),YEAR(TODAY())-YEAR(N28)-1)</f>
        <v>60</v>
      </c>
      <c r="Z28" s="32">
        <f ca="1">IF(MONTH(TODAY())&gt;MONTH(N28),MONTH(TODAY())-MONTH(N28),MONTH(TODAY())+12-MONTH(N28))</f>
        <v>5</v>
      </c>
      <c r="AA28" s="26">
        <f>IF(S28="Profesor",(DATE(YEAR(N28)+70,MONTH(N28)+1,1)),(DATE(YEAR(N28)+65,MONTH(N28)+1,1)) )</f>
        <v>46753</v>
      </c>
      <c r="AB28" s="26" t="s">
        <v>260</v>
      </c>
      <c r="AC28" s="14" t="s">
        <v>53</v>
      </c>
      <c r="AD28" s="27">
        <v>1996</v>
      </c>
      <c r="AE28" s="29" t="s">
        <v>178</v>
      </c>
      <c r="AF28" s="29" t="s">
        <v>55</v>
      </c>
      <c r="AG28" s="15" t="s">
        <v>261</v>
      </c>
      <c r="AH28" s="30" t="s">
        <v>262</v>
      </c>
      <c r="AI28" s="15" t="s">
        <v>58</v>
      </c>
      <c r="AJ28" s="15" t="s">
        <v>178</v>
      </c>
      <c r="AK28" s="16" t="s">
        <v>60</v>
      </c>
      <c r="AL28" s="14" t="s">
        <v>128</v>
      </c>
      <c r="AM28" s="14" t="s">
        <v>129</v>
      </c>
    </row>
    <row r="29" spans="1:39" s="31" customFormat="1" ht="30" customHeight="1">
      <c r="A29" s="11">
        <v>24</v>
      </c>
      <c r="B29" s="12" t="s">
        <v>263</v>
      </c>
      <c r="C29" s="13">
        <f>VLOOKUP(B29,[1]Sheet1!$A$2:$B$443,2,FALSE)</f>
        <v>17126802</v>
      </c>
      <c r="D29" s="14">
        <v>132060158</v>
      </c>
      <c r="E29" s="15" t="s">
        <v>264</v>
      </c>
      <c r="F29" s="15" t="s">
        <v>42</v>
      </c>
      <c r="G29" s="15" t="s">
        <v>265</v>
      </c>
      <c r="H29" s="15" t="s">
        <v>266</v>
      </c>
      <c r="I29" s="16" t="s">
        <v>45</v>
      </c>
      <c r="J29" s="34" t="s">
        <v>267</v>
      </c>
      <c r="K29" s="14" t="s">
        <v>46</v>
      </c>
      <c r="L29" s="18" t="s">
        <v>47</v>
      </c>
      <c r="M29" s="19" t="s">
        <v>155</v>
      </c>
      <c r="N29" s="20">
        <v>25189</v>
      </c>
      <c r="O29" s="17" t="s">
        <v>201</v>
      </c>
      <c r="P29" s="14" t="s">
        <v>202</v>
      </c>
      <c r="Q29" s="22">
        <v>41000</v>
      </c>
      <c r="R29" s="22">
        <v>41173</v>
      </c>
      <c r="S29" s="14" t="s">
        <v>51</v>
      </c>
      <c r="T29" s="22">
        <v>39356</v>
      </c>
      <c r="U29" s="22">
        <v>39356</v>
      </c>
      <c r="V29" s="23">
        <v>877.44</v>
      </c>
      <c r="W29" s="24">
        <v>19</v>
      </c>
      <c r="X29" s="24">
        <v>1</v>
      </c>
      <c r="Y29" s="32">
        <f ca="1">IF(MONTH(TODAY())&gt;MONTH(N29),YEAR(TODAY())-YEAR(N29),YEAR(TODAY())-YEAR(N29)-1)</f>
        <v>49</v>
      </c>
      <c r="Z29" s="32">
        <f ca="1">IF(MONTH(TODAY())&gt;MONTH(N29),MONTH(TODAY())-MONTH(N29),MONTH(TODAY())+12-MONTH(N29))</f>
        <v>5</v>
      </c>
      <c r="AA29" s="26">
        <f>IF(S29="Profesor",(DATE(YEAR(N29)+70,MONTH(N29)+1,1)),(DATE(YEAR(N29)+65,MONTH(N29)+1,1)) )</f>
        <v>50771</v>
      </c>
      <c r="AB29" s="26" t="s">
        <v>268</v>
      </c>
      <c r="AC29" s="14" t="s">
        <v>53</v>
      </c>
      <c r="AD29" s="27">
        <v>2006</v>
      </c>
      <c r="AE29" s="29" t="s">
        <v>168</v>
      </c>
      <c r="AF29" s="29" t="s">
        <v>70</v>
      </c>
      <c r="AG29" s="15" t="s">
        <v>239</v>
      </c>
      <c r="AH29" s="30" t="s">
        <v>269</v>
      </c>
      <c r="AI29" s="15" t="s">
        <v>58</v>
      </c>
      <c r="AJ29" s="15" t="s">
        <v>171</v>
      </c>
      <c r="AK29" s="16" t="s">
        <v>60</v>
      </c>
      <c r="AL29" s="14" t="s">
        <v>172</v>
      </c>
      <c r="AM29" s="14" t="s">
        <v>119</v>
      </c>
    </row>
    <row r="30" spans="1:39" s="31" customFormat="1" ht="30" customHeight="1">
      <c r="A30" s="11">
        <v>25</v>
      </c>
      <c r="B30" s="12" t="s">
        <v>270</v>
      </c>
      <c r="C30" s="13">
        <f>VLOOKUP(B30,[1]Sheet1!$A$2:$B$443,2,FALSE)</f>
        <v>12055604</v>
      </c>
      <c r="D30" s="14">
        <v>131273818</v>
      </c>
      <c r="E30" s="15" t="s">
        <v>271</v>
      </c>
      <c r="F30" s="15" t="s">
        <v>42</v>
      </c>
      <c r="G30" s="15" t="s">
        <v>272</v>
      </c>
      <c r="H30" s="15" t="s">
        <v>273</v>
      </c>
      <c r="I30" s="16" t="s">
        <v>45</v>
      </c>
      <c r="J30" s="34" t="s">
        <v>274</v>
      </c>
      <c r="K30" s="14" t="s">
        <v>46</v>
      </c>
      <c r="L30" s="18" t="s">
        <v>47</v>
      </c>
      <c r="M30" s="19" t="s">
        <v>112</v>
      </c>
      <c r="N30" s="20">
        <v>20820</v>
      </c>
      <c r="O30" s="17" t="s">
        <v>201</v>
      </c>
      <c r="P30" s="14" t="s">
        <v>202</v>
      </c>
      <c r="Q30" s="22">
        <v>41000</v>
      </c>
      <c r="R30" s="22">
        <v>41173</v>
      </c>
      <c r="S30" s="14" t="s">
        <v>51</v>
      </c>
      <c r="T30" s="22">
        <v>40148</v>
      </c>
      <c r="U30" s="22">
        <v>40147</v>
      </c>
      <c r="V30" s="23">
        <v>980.5</v>
      </c>
      <c r="W30" s="24">
        <v>29</v>
      </c>
      <c r="X30" s="24">
        <v>1</v>
      </c>
      <c r="Y30" s="32">
        <f t="shared" ca="1" si="0"/>
        <v>61</v>
      </c>
      <c r="Z30" s="32">
        <f t="shared" ca="1" si="1"/>
        <v>5</v>
      </c>
      <c r="AA30" s="26">
        <f t="shared" si="2"/>
        <v>46388</v>
      </c>
      <c r="AB30" s="26" t="s">
        <v>275</v>
      </c>
      <c r="AC30" s="14" t="s">
        <v>53</v>
      </c>
      <c r="AD30" s="27">
        <v>2007</v>
      </c>
      <c r="AE30" s="29" t="s">
        <v>276</v>
      </c>
      <c r="AF30" s="29" t="s">
        <v>70</v>
      </c>
      <c r="AG30" s="15" t="s">
        <v>239</v>
      </c>
      <c r="AH30" s="33" t="s">
        <v>277</v>
      </c>
      <c r="AI30" s="15" t="s">
        <v>161</v>
      </c>
      <c r="AJ30" s="15" t="s">
        <v>276</v>
      </c>
      <c r="AK30" s="16" t="s">
        <v>60</v>
      </c>
      <c r="AL30" s="14" t="s">
        <v>128</v>
      </c>
      <c r="AM30" s="14" t="s">
        <v>129</v>
      </c>
    </row>
    <row r="31" spans="1:39" s="31" customFormat="1" ht="30" customHeight="1">
      <c r="A31" s="11">
        <v>26</v>
      </c>
      <c r="B31" s="12" t="s">
        <v>278</v>
      </c>
      <c r="C31" s="13">
        <f>VLOOKUP(B31,[1]Sheet1!$A$2:$B$443,2,FALSE)</f>
        <v>19086004</v>
      </c>
      <c r="D31" s="14">
        <v>131476217</v>
      </c>
      <c r="E31" s="15" t="s">
        <v>279</v>
      </c>
      <c r="F31" s="15" t="s">
        <v>42</v>
      </c>
      <c r="G31" s="15" t="s">
        <v>78</v>
      </c>
      <c r="H31" s="15" t="s">
        <v>280</v>
      </c>
      <c r="I31" s="16" t="s">
        <v>45</v>
      </c>
      <c r="J31" s="34" t="s">
        <v>259</v>
      </c>
      <c r="K31" s="14" t="s">
        <v>46</v>
      </c>
      <c r="L31" s="18" t="s">
        <v>47</v>
      </c>
      <c r="M31" s="19" t="s">
        <v>281</v>
      </c>
      <c r="N31" s="20">
        <v>22147</v>
      </c>
      <c r="O31" s="17" t="s">
        <v>201</v>
      </c>
      <c r="P31" s="14" t="s">
        <v>202</v>
      </c>
      <c r="Q31" s="22">
        <v>41183</v>
      </c>
      <c r="R31" s="22">
        <v>41351</v>
      </c>
      <c r="S31" s="14" t="s">
        <v>51</v>
      </c>
      <c r="T31" s="22">
        <v>40299</v>
      </c>
      <c r="U31" s="22">
        <v>40298</v>
      </c>
      <c r="V31" s="23">
        <v>990.5</v>
      </c>
      <c r="W31" s="24">
        <v>27</v>
      </c>
      <c r="X31" s="24">
        <v>7</v>
      </c>
      <c r="Y31" s="32">
        <f t="shared" ca="1" si="0"/>
        <v>57</v>
      </c>
      <c r="Z31" s="32">
        <f t="shared" ca="1" si="1"/>
        <v>9</v>
      </c>
      <c r="AA31" s="26">
        <f t="shared" si="2"/>
        <v>47727</v>
      </c>
      <c r="AB31" s="26" t="s">
        <v>282</v>
      </c>
      <c r="AC31" s="14" t="s">
        <v>53</v>
      </c>
      <c r="AD31" s="27">
        <v>2004</v>
      </c>
      <c r="AE31" s="29" t="s">
        <v>158</v>
      </c>
      <c r="AF31" s="29" t="s">
        <v>55</v>
      </c>
      <c r="AG31" s="15" t="s">
        <v>283</v>
      </c>
      <c r="AH31" s="30" t="s">
        <v>284</v>
      </c>
      <c r="AI31" s="15" t="s">
        <v>170</v>
      </c>
      <c r="AJ31" s="15" t="s">
        <v>158</v>
      </c>
      <c r="AK31" s="16" t="s">
        <v>60</v>
      </c>
      <c r="AL31" s="14" t="s">
        <v>85</v>
      </c>
      <c r="AM31" s="14" t="s">
        <v>75</v>
      </c>
    </row>
    <row r="32" spans="1:39" s="31" customFormat="1" ht="30" customHeight="1">
      <c r="A32" s="11">
        <v>27</v>
      </c>
      <c r="B32" s="12" t="s">
        <v>285</v>
      </c>
      <c r="C32" s="13">
        <f>VLOOKUP(B32,[1]Sheet1!$A$2:$B$443,2,FALSE)</f>
        <v>25046203</v>
      </c>
      <c r="D32" s="36">
        <v>131918420</v>
      </c>
      <c r="E32" s="15" t="s">
        <v>286</v>
      </c>
      <c r="F32" s="15" t="s">
        <v>42</v>
      </c>
      <c r="G32" s="15" t="s">
        <v>139</v>
      </c>
      <c r="H32" s="15" t="s">
        <v>287</v>
      </c>
      <c r="I32" s="16" t="s">
        <v>45</v>
      </c>
      <c r="J32" s="34" t="s">
        <v>183</v>
      </c>
      <c r="K32" s="14" t="s">
        <v>46</v>
      </c>
      <c r="L32" s="18" t="s">
        <v>47</v>
      </c>
      <c r="M32" s="19" t="s">
        <v>281</v>
      </c>
      <c r="N32" s="20">
        <v>22761</v>
      </c>
      <c r="O32" s="17" t="s">
        <v>201</v>
      </c>
      <c r="P32" s="14" t="s">
        <v>202</v>
      </c>
      <c r="Q32" s="22">
        <v>41183</v>
      </c>
      <c r="R32" s="22">
        <v>41351</v>
      </c>
      <c r="S32" s="14" t="s">
        <v>51</v>
      </c>
      <c r="T32" s="22">
        <v>40360</v>
      </c>
      <c r="U32" s="22">
        <v>40359</v>
      </c>
      <c r="V32" s="23">
        <f>850+137.8</f>
        <v>987.8</v>
      </c>
      <c r="W32" s="24">
        <v>22</v>
      </c>
      <c r="X32" s="24">
        <v>7</v>
      </c>
      <c r="Y32" s="32">
        <f t="shared" ca="1" si="0"/>
        <v>56</v>
      </c>
      <c r="Z32" s="32">
        <f t="shared" ca="1" si="1"/>
        <v>1</v>
      </c>
      <c r="AA32" s="26">
        <f t="shared" si="2"/>
        <v>48335</v>
      </c>
      <c r="AB32" s="26" t="s">
        <v>288</v>
      </c>
      <c r="AC32" s="14" t="s">
        <v>53</v>
      </c>
      <c r="AD32" s="27">
        <v>2009</v>
      </c>
      <c r="AE32" s="29" t="s">
        <v>289</v>
      </c>
      <c r="AF32" s="29" t="s">
        <v>70</v>
      </c>
      <c r="AG32" s="15" t="s">
        <v>196</v>
      </c>
      <c r="AH32" s="30" t="s">
        <v>290</v>
      </c>
      <c r="AI32" s="15" t="s">
        <v>170</v>
      </c>
      <c r="AJ32" s="15" t="s">
        <v>291</v>
      </c>
      <c r="AK32" s="16" t="s">
        <v>60</v>
      </c>
      <c r="AL32" s="14" t="s">
        <v>292</v>
      </c>
      <c r="AM32" s="14" t="s">
        <v>75</v>
      </c>
    </row>
    <row r="33" spans="1:39" s="31" customFormat="1" ht="30" customHeight="1">
      <c r="A33" s="11">
        <v>28</v>
      </c>
      <c r="B33" s="12" t="s">
        <v>293</v>
      </c>
      <c r="C33" s="13">
        <f>VLOOKUP(B33,[1]Sheet1!$A$2:$B$443,2,FALSE)</f>
        <v>28015903</v>
      </c>
      <c r="D33" s="14">
        <v>131124701</v>
      </c>
      <c r="E33" s="15" t="s">
        <v>294</v>
      </c>
      <c r="F33" s="15" t="s">
        <v>42</v>
      </c>
      <c r="G33" s="15" t="s">
        <v>139</v>
      </c>
      <c r="H33" s="15" t="s">
        <v>295</v>
      </c>
      <c r="I33" s="16" t="s">
        <v>45</v>
      </c>
      <c r="J33" s="34" t="s">
        <v>296</v>
      </c>
      <c r="K33" s="14" t="s">
        <v>46</v>
      </c>
      <c r="L33" s="18" t="s">
        <v>47</v>
      </c>
      <c r="M33" s="19" t="s">
        <v>90</v>
      </c>
      <c r="N33" s="20">
        <v>21578</v>
      </c>
      <c r="O33" s="17" t="s">
        <v>201</v>
      </c>
      <c r="P33" s="14" t="s">
        <v>202</v>
      </c>
      <c r="Q33" s="22">
        <v>41365</v>
      </c>
      <c r="R33" s="22">
        <v>41470</v>
      </c>
      <c r="S33" s="14" t="s">
        <v>51</v>
      </c>
      <c r="T33" s="22">
        <v>39692</v>
      </c>
      <c r="U33" s="22">
        <v>39692</v>
      </c>
      <c r="V33" s="23">
        <v>1010</v>
      </c>
      <c r="W33" s="24">
        <v>27</v>
      </c>
      <c r="X33" s="24">
        <v>1</v>
      </c>
      <c r="Y33" s="32">
        <f t="shared" ca="1" si="0"/>
        <v>59</v>
      </c>
      <c r="Z33" s="32">
        <f t="shared" ca="1" si="1"/>
        <v>4</v>
      </c>
      <c r="AA33" s="26">
        <f t="shared" si="2"/>
        <v>47150</v>
      </c>
      <c r="AB33" s="26" t="s">
        <v>297</v>
      </c>
      <c r="AC33" s="14" t="s">
        <v>53</v>
      </c>
      <c r="AD33" s="27">
        <v>2004</v>
      </c>
      <c r="AE33" s="29" t="s">
        <v>171</v>
      </c>
      <c r="AF33" s="29" t="s">
        <v>55</v>
      </c>
      <c r="AG33" s="15" t="s">
        <v>246</v>
      </c>
      <c r="AH33" s="30" t="s">
        <v>298</v>
      </c>
      <c r="AI33" s="15" t="s">
        <v>161</v>
      </c>
      <c r="AJ33" s="15" t="s">
        <v>171</v>
      </c>
      <c r="AK33" s="16" t="s">
        <v>60</v>
      </c>
      <c r="AL33" s="14" t="s">
        <v>172</v>
      </c>
      <c r="AM33" s="14" t="s">
        <v>119</v>
      </c>
    </row>
    <row r="34" spans="1:39" s="31" customFormat="1" ht="30" customHeight="1">
      <c r="A34" s="11">
        <v>29</v>
      </c>
      <c r="B34" s="12" t="s">
        <v>299</v>
      </c>
      <c r="C34" s="13">
        <f>VLOOKUP(B34,[1]Sheet1!$A$2:$B$443,2,FALSE)</f>
        <v>2026207</v>
      </c>
      <c r="D34" s="14">
        <v>131783623</v>
      </c>
      <c r="E34" s="15" t="s">
        <v>300</v>
      </c>
      <c r="F34" s="15" t="s">
        <v>42</v>
      </c>
      <c r="G34" s="15" t="s">
        <v>65</v>
      </c>
      <c r="H34" s="15" t="s">
        <v>301</v>
      </c>
      <c r="I34" s="16" t="s">
        <v>45</v>
      </c>
      <c r="J34" s="34" t="s">
        <v>219</v>
      </c>
      <c r="K34" s="14" t="s">
        <v>184</v>
      </c>
      <c r="L34" s="18" t="s">
        <v>47</v>
      </c>
      <c r="M34" s="19" t="s">
        <v>67</v>
      </c>
      <c r="N34" s="20">
        <v>22679</v>
      </c>
      <c r="O34" s="17" t="s">
        <v>201</v>
      </c>
      <c r="P34" s="14" t="s">
        <v>202</v>
      </c>
      <c r="Q34" s="22">
        <v>41365</v>
      </c>
      <c r="R34" s="22">
        <v>41470</v>
      </c>
      <c r="S34" s="14" t="s">
        <v>51</v>
      </c>
      <c r="T34" s="22">
        <v>39722</v>
      </c>
      <c r="U34" s="22">
        <v>39727</v>
      </c>
      <c r="V34" s="23">
        <f>850+31.6</f>
        <v>881.6</v>
      </c>
      <c r="W34" s="24">
        <v>23</v>
      </c>
      <c r="X34" s="24">
        <v>1</v>
      </c>
      <c r="Y34" s="32">
        <f t="shared" ca="1" si="0"/>
        <v>56</v>
      </c>
      <c r="Z34" s="32">
        <f t="shared" ca="1" si="1"/>
        <v>3</v>
      </c>
      <c r="AA34" s="26">
        <f t="shared" si="2"/>
        <v>48274</v>
      </c>
      <c r="AB34" s="26" t="s">
        <v>302</v>
      </c>
      <c r="AC34" s="14" t="s">
        <v>53</v>
      </c>
      <c r="AD34" s="27">
        <v>2005</v>
      </c>
      <c r="AE34" s="29" t="s">
        <v>303</v>
      </c>
      <c r="AF34" s="29" t="s">
        <v>70</v>
      </c>
      <c r="AG34" s="15" t="s">
        <v>169</v>
      </c>
      <c r="AH34" s="30" t="s">
        <v>304</v>
      </c>
      <c r="AI34" s="15" t="s">
        <v>161</v>
      </c>
      <c r="AJ34" s="15" t="s">
        <v>255</v>
      </c>
      <c r="AK34" s="16" t="s">
        <v>60</v>
      </c>
      <c r="AL34" s="14" t="s">
        <v>189</v>
      </c>
      <c r="AM34" s="14" t="s">
        <v>129</v>
      </c>
    </row>
    <row r="35" spans="1:39" s="31" customFormat="1" ht="30" customHeight="1">
      <c r="A35" s="11">
        <v>30</v>
      </c>
      <c r="B35" s="12" t="s">
        <v>305</v>
      </c>
      <c r="C35" s="13">
        <f>VLOOKUP(B35,[1]Sheet1!$A$2:$B$443,2,FALSE)</f>
        <v>1085708</v>
      </c>
      <c r="D35" s="14">
        <v>131287228</v>
      </c>
      <c r="E35" s="15" t="s">
        <v>306</v>
      </c>
      <c r="F35" s="15" t="s">
        <v>42</v>
      </c>
      <c r="G35" s="15" t="s">
        <v>78</v>
      </c>
      <c r="H35" s="15" t="s">
        <v>307</v>
      </c>
      <c r="I35" s="16" t="s">
        <v>45</v>
      </c>
      <c r="J35" s="34" t="s">
        <v>274</v>
      </c>
      <c r="K35" s="14" t="s">
        <v>46</v>
      </c>
      <c r="L35" s="18" t="s">
        <v>47</v>
      </c>
      <c r="M35" s="19" t="s">
        <v>281</v>
      </c>
      <c r="N35" s="20">
        <v>21033</v>
      </c>
      <c r="O35" s="17" t="s">
        <v>201</v>
      </c>
      <c r="P35" s="14" t="s">
        <v>202</v>
      </c>
      <c r="Q35" s="22">
        <v>41730</v>
      </c>
      <c r="R35" s="22">
        <v>41803</v>
      </c>
      <c r="S35" s="14" t="s">
        <v>51</v>
      </c>
      <c r="T35" s="22">
        <v>37165</v>
      </c>
      <c r="U35" s="22">
        <v>37163</v>
      </c>
      <c r="V35" s="23">
        <v>905.5</v>
      </c>
      <c r="W35" s="24">
        <v>18</v>
      </c>
      <c r="X35" s="24">
        <v>10</v>
      </c>
      <c r="Y35" s="32">
        <f t="shared" ca="1" si="0"/>
        <v>60</v>
      </c>
      <c r="Z35" s="32">
        <f t="shared" ca="1" si="1"/>
        <v>9</v>
      </c>
      <c r="AA35" s="26">
        <f t="shared" si="2"/>
        <v>46631</v>
      </c>
      <c r="AB35" s="26" t="s">
        <v>308</v>
      </c>
      <c r="AC35" s="14" t="s">
        <v>53</v>
      </c>
      <c r="AD35" s="27">
        <v>1997</v>
      </c>
      <c r="AE35" s="29" t="s">
        <v>59</v>
      </c>
      <c r="AF35" s="29" t="s">
        <v>70</v>
      </c>
      <c r="AG35" s="15" t="s">
        <v>115</v>
      </c>
      <c r="AH35" s="37" t="s">
        <v>309</v>
      </c>
      <c r="AI35" s="15" t="s">
        <v>58</v>
      </c>
      <c r="AJ35" s="15" t="s">
        <v>59</v>
      </c>
      <c r="AK35" s="16" t="s">
        <v>60</v>
      </c>
      <c r="AL35" s="14" t="s">
        <v>61</v>
      </c>
      <c r="AM35" s="14" t="s">
        <v>62</v>
      </c>
    </row>
    <row r="36" spans="1:39" s="31" customFormat="1" ht="30" customHeight="1">
      <c r="A36" s="11">
        <v>31</v>
      </c>
      <c r="B36" s="12" t="s">
        <v>310</v>
      </c>
      <c r="C36" s="13">
        <f>VLOOKUP(B36,[1]Sheet1!$A$2:$B$443,2,FALSE)</f>
        <v>1126007</v>
      </c>
      <c r="D36" s="14">
        <v>131414506</v>
      </c>
      <c r="E36" s="15" t="s">
        <v>311</v>
      </c>
      <c r="F36" s="15" t="s">
        <v>42</v>
      </c>
      <c r="G36" s="15" t="s">
        <v>78</v>
      </c>
      <c r="H36" s="15" t="s">
        <v>312</v>
      </c>
      <c r="I36" s="16" t="s">
        <v>45</v>
      </c>
      <c r="J36" s="34" t="s">
        <v>166</v>
      </c>
      <c r="K36" s="14" t="s">
        <v>46</v>
      </c>
      <c r="L36" s="18" t="s">
        <v>47</v>
      </c>
      <c r="M36" s="19" t="s">
        <v>112</v>
      </c>
      <c r="N36" s="20">
        <v>22251</v>
      </c>
      <c r="O36" s="17" t="s">
        <v>201</v>
      </c>
      <c r="P36" s="14" t="s">
        <v>202</v>
      </c>
      <c r="Q36" s="22">
        <v>41730</v>
      </c>
      <c r="R36" s="22">
        <v>41803</v>
      </c>
      <c r="S36" s="14" t="s">
        <v>51</v>
      </c>
      <c r="T36" s="22">
        <v>40909</v>
      </c>
      <c r="U36" s="22">
        <v>40910</v>
      </c>
      <c r="V36" s="23">
        <v>987.37</v>
      </c>
      <c r="W36" s="24">
        <v>28</v>
      </c>
      <c r="X36" s="24">
        <v>1</v>
      </c>
      <c r="Y36" s="32">
        <f t="shared" ca="1" si="0"/>
        <v>57</v>
      </c>
      <c r="Z36" s="32">
        <f t="shared" ca="1" si="1"/>
        <v>5</v>
      </c>
      <c r="AA36" s="26">
        <f t="shared" si="2"/>
        <v>47849</v>
      </c>
      <c r="AB36" s="26" t="s">
        <v>313</v>
      </c>
      <c r="AC36" s="14" t="s">
        <v>53</v>
      </c>
      <c r="AD36" s="27">
        <v>2010</v>
      </c>
      <c r="AE36" s="29" t="s">
        <v>276</v>
      </c>
      <c r="AF36" s="29" t="s">
        <v>70</v>
      </c>
      <c r="AG36" s="15" t="s">
        <v>314</v>
      </c>
      <c r="AH36" s="38" t="s">
        <v>315</v>
      </c>
      <c r="AI36" s="15" t="s">
        <v>316</v>
      </c>
      <c r="AJ36" s="15" t="s">
        <v>317</v>
      </c>
      <c r="AK36" s="16" t="s">
        <v>60</v>
      </c>
      <c r="AL36" s="14" t="s">
        <v>128</v>
      </c>
      <c r="AM36" s="14" t="s">
        <v>129</v>
      </c>
    </row>
    <row r="37" spans="1:39" s="31" customFormat="1" ht="30" customHeight="1">
      <c r="A37" s="11">
        <v>32</v>
      </c>
      <c r="B37" s="12" t="s">
        <v>318</v>
      </c>
      <c r="C37" s="13">
        <f>VLOOKUP(B37,[1]Sheet1!$A$2:$B$443,2,FALSE)</f>
        <v>24046007</v>
      </c>
      <c r="D37" s="14">
        <v>131642052</v>
      </c>
      <c r="E37" s="15" t="s">
        <v>319</v>
      </c>
      <c r="F37" s="15" t="s">
        <v>42</v>
      </c>
      <c r="G37" s="15" t="s">
        <v>78</v>
      </c>
      <c r="H37" s="15" t="s">
        <v>320</v>
      </c>
      <c r="I37" s="16" t="s">
        <v>45</v>
      </c>
      <c r="J37" s="34" t="s">
        <v>251</v>
      </c>
      <c r="K37" s="14" t="s">
        <v>46</v>
      </c>
      <c r="L37" s="18" t="s">
        <v>47</v>
      </c>
      <c r="M37" s="19" t="s">
        <v>155</v>
      </c>
      <c r="N37" s="20">
        <v>22030</v>
      </c>
      <c r="O37" s="17" t="s">
        <v>201</v>
      </c>
      <c r="P37" s="14" t="s">
        <v>202</v>
      </c>
      <c r="Q37" s="22">
        <v>41913</v>
      </c>
      <c r="R37" s="22">
        <v>41974</v>
      </c>
      <c r="S37" s="14" t="s">
        <v>51</v>
      </c>
      <c r="T37" s="22">
        <v>40269</v>
      </c>
      <c r="U37" s="22">
        <v>40268</v>
      </c>
      <c r="V37" s="23">
        <v>858.3</v>
      </c>
      <c r="W37" s="24">
        <v>28</v>
      </c>
      <c r="X37" s="24">
        <v>7</v>
      </c>
      <c r="Y37" s="32">
        <f t="shared" ca="1" si="0"/>
        <v>58</v>
      </c>
      <c r="Z37" s="32">
        <f t="shared" ca="1" si="1"/>
        <v>1</v>
      </c>
      <c r="AA37" s="26">
        <f t="shared" si="2"/>
        <v>47604</v>
      </c>
      <c r="AB37" s="26" t="s">
        <v>321</v>
      </c>
      <c r="AC37" s="14" t="s">
        <v>53</v>
      </c>
      <c r="AD37" s="14">
        <v>1997</v>
      </c>
      <c r="AE37" s="15" t="s">
        <v>322</v>
      </c>
      <c r="AF37" s="15" t="s">
        <v>55</v>
      </c>
      <c r="AG37" s="15" t="s">
        <v>261</v>
      </c>
      <c r="AH37" s="30" t="s">
        <v>323</v>
      </c>
      <c r="AI37" s="15" t="s">
        <v>58</v>
      </c>
      <c r="AJ37" s="15" t="s">
        <v>324</v>
      </c>
      <c r="AK37" s="16" t="s">
        <v>60</v>
      </c>
      <c r="AL37" s="14" t="s">
        <v>128</v>
      </c>
      <c r="AM37" s="14" t="s">
        <v>129</v>
      </c>
    </row>
    <row r="38" spans="1:39" s="31" customFormat="1" ht="30" customHeight="1">
      <c r="A38" s="11">
        <v>33</v>
      </c>
      <c r="B38" s="12" t="s">
        <v>325</v>
      </c>
      <c r="C38" s="13">
        <f>VLOOKUP(B38,[1]Sheet1!$A$2:$B$443,2,FALSE)</f>
        <v>10036302</v>
      </c>
      <c r="D38" s="14">
        <v>131782328</v>
      </c>
      <c r="E38" s="15" t="s">
        <v>326</v>
      </c>
      <c r="F38" s="15" t="s">
        <v>42</v>
      </c>
      <c r="G38" s="15" t="s">
        <v>327</v>
      </c>
      <c r="H38" s="15" t="s">
        <v>328</v>
      </c>
      <c r="I38" s="16" t="s">
        <v>45</v>
      </c>
      <c r="J38" s="34" t="s">
        <v>219</v>
      </c>
      <c r="K38" s="14" t="s">
        <v>46</v>
      </c>
      <c r="L38" s="18" t="s">
        <v>47</v>
      </c>
      <c r="M38" s="19" t="s">
        <v>329</v>
      </c>
      <c r="N38" s="20">
        <v>23080</v>
      </c>
      <c r="O38" s="17" t="s">
        <v>201</v>
      </c>
      <c r="P38" s="14" t="s">
        <v>202</v>
      </c>
      <c r="Q38" s="22">
        <v>41913</v>
      </c>
      <c r="R38" s="22">
        <v>41974</v>
      </c>
      <c r="S38" s="14" t="s">
        <v>51</v>
      </c>
      <c r="T38" s="22">
        <v>40299</v>
      </c>
      <c r="U38" s="22">
        <v>40298</v>
      </c>
      <c r="V38" s="23">
        <v>985.75</v>
      </c>
      <c r="W38" s="24">
        <v>26</v>
      </c>
      <c r="X38" s="24">
        <v>7</v>
      </c>
      <c r="Y38" s="32">
        <f t="shared" ca="1" si="0"/>
        <v>55</v>
      </c>
      <c r="Z38" s="32">
        <f t="shared" ca="1" si="1"/>
        <v>2</v>
      </c>
      <c r="AA38" s="26">
        <f t="shared" si="2"/>
        <v>48670</v>
      </c>
      <c r="AB38" s="26" t="s">
        <v>330</v>
      </c>
      <c r="AC38" s="14" t="s">
        <v>53</v>
      </c>
      <c r="AD38" s="27">
        <v>2006</v>
      </c>
      <c r="AE38" s="29" t="s">
        <v>331</v>
      </c>
      <c r="AF38" s="29" t="s">
        <v>55</v>
      </c>
      <c r="AG38" s="15" t="s">
        <v>125</v>
      </c>
      <c r="AH38" s="30" t="s">
        <v>332</v>
      </c>
      <c r="AI38" s="15" t="s">
        <v>170</v>
      </c>
      <c r="AJ38" s="15" t="s">
        <v>331</v>
      </c>
      <c r="AK38" s="16" t="s">
        <v>60</v>
      </c>
      <c r="AL38" s="14" t="s">
        <v>85</v>
      </c>
      <c r="AM38" s="14" t="s">
        <v>75</v>
      </c>
    </row>
    <row r="39" spans="1:39" s="31" customFormat="1" ht="30" customHeight="1">
      <c r="A39" s="11">
        <v>34</v>
      </c>
      <c r="B39" s="12" t="s">
        <v>333</v>
      </c>
      <c r="C39" s="13">
        <f>VLOOKUP(B39,[1]Sheet1!$A$2:$B$443,2,FALSE)</f>
        <v>11076503</v>
      </c>
      <c r="D39" s="14">
        <v>131909636</v>
      </c>
      <c r="E39" s="15" t="s">
        <v>334</v>
      </c>
      <c r="F39" s="15" t="s">
        <v>42</v>
      </c>
      <c r="G39" s="15" t="s">
        <v>139</v>
      </c>
      <c r="H39" s="15" t="s">
        <v>335</v>
      </c>
      <c r="I39" s="16" t="s">
        <v>45</v>
      </c>
      <c r="J39" s="34" t="s">
        <v>183</v>
      </c>
      <c r="K39" s="14" t="s">
        <v>46</v>
      </c>
      <c r="L39" s="18" t="s">
        <v>47</v>
      </c>
      <c r="M39" s="19" t="s">
        <v>90</v>
      </c>
      <c r="N39" s="20">
        <v>23934</v>
      </c>
      <c r="O39" s="17" t="s">
        <v>201</v>
      </c>
      <c r="P39" s="14" t="s">
        <v>202</v>
      </c>
      <c r="Q39" s="22">
        <v>41913</v>
      </c>
      <c r="R39" s="22">
        <v>41974</v>
      </c>
      <c r="S39" s="14" t="s">
        <v>51</v>
      </c>
      <c r="T39" s="22">
        <v>40299</v>
      </c>
      <c r="U39" s="22">
        <v>40298</v>
      </c>
      <c r="V39" s="23">
        <v>875.05</v>
      </c>
      <c r="W39" s="24">
        <v>24</v>
      </c>
      <c r="X39" s="24">
        <v>7</v>
      </c>
      <c r="Y39" s="32">
        <f t="shared" ca="1" si="0"/>
        <v>52</v>
      </c>
      <c r="Z39" s="32">
        <f t="shared" ca="1" si="1"/>
        <v>10</v>
      </c>
      <c r="AA39" s="26">
        <f t="shared" si="2"/>
        <v>49522</v>
      </c>
      <c r="AB39" s="26" t="s">
        <v>336</v>
      </c>
      <c r="AC39" s="14" t="s">
        <v>53</v>
      </c>
      <c r="AD39" s="27">
        <v>2006</v>
      </c>
      <c r="AE39" s="29" t="s">
        <v>337</v>
      </c>
      <c r="AF39" s="29" t="s">
        <v>70</v>
      </c>
      <c r="AG39" s="15" t="s">
        <v>338</v>
      </c>
      <c r="AH39" s="30" t="s">
        <v>339</v>
      </c>
      <c r="AI39" s="15" t="s">
        <v>58</v>
      </c>
      <c r="AJ39" s="15" t="s">
        <v>142</v>
      </c>
      <c r="AK39" s="16" t="s">
        <v>60</v>
      </c>
      <c r="AL39" s="14" t="s">
        <v>145</v>
      </c>
      <c r="AM39" s="14" t="s">
        <v>119</v>
      </c>
    </row>
    <row r="40" spans="1:39" s="31" customFormat="1" ht="30" customHeight="1">
      <c r="A40" s="11">
        <v>35</v>
      </c>
      <c r="B40" s="12" t="s">
        <v>340</v>
      </c>
      <c r="C40" s="13">
        <f>VLOOKUP(B40,[1]Sheet1!$A$2:$B$443,2,FALSE)</f>
        <v>19036201</v>
      </c>
      <c r="D40" s="14">
        <v>131688146</v>
      </c>
      <c r="E40" s="15" t="s">
        <v>341</v>
      </c>
      <c r="F40" s="15" t="s">
        <v>42</v>
      </c>
      <c r="G40" s="15" t="s">
        <v>65</v>
      </c>
      <c r="H40" s="15" t="s">
        <v>342</v>
      </c>
      <c r="I40" s="16" t="s">
        <v>45</v>
      </c>
      <c r="J40" s="34" t="s">
        <v>343</v>
      </c>
      <c r="K40" s="14" t="s">
        <v>46</v>
      </c>
      <c r="L40" s="18" t="s">
        <v>47</v>
      </c>
      <c r="M40" s="19" t="s">
        <v>67</v>
      </c>
      <c r="N40" s="20">
        <v>22724</v>
      </c>
      <c r="O40" s="17" t="s">
        <v>201</v>
      </c>
      <c r="P40" s="14" t="s">
        <v>202</v>
      </c>
      <c r="Q40" s="22">
        <v>42095</v>
      </c>
      <c r="R40" s="22">
        <v>42149</v>
      </c>
      <c r="S40" s="14" t="s">
        <v>51</v>
      </c>
      <c r="T40" s="22">
        <v>40452</v>
      </c>
      <c r="U40" s="22">
        <v>40451</v>
      </c>
      <c r="V40" s="23">
        <v>971.4</v>
      </c>
      <c r="W40" s="24">
        <v>28</v>
      </c>
      <c r="X40" s="24">
        <v>1</v>
      </c>
      <c r="Y40" s="32">
        <f t="shared" ca="1" si="0"/>
        <v>56</v>
      </c>
      <c r="Z40" s="32">
        <f t="shared" ca="1" si="1"/>
        <v>2</v>
      </c>
      <c r="AA40" s="26">
        <f t="shared" si="2"/>
        <v>48305</v>
      </c>
      <c r="AB40" s="26" t="s">
        <v>344</v>
      </c>
      <c r="AC40" s="14" t="s">
        <v>53</v>
      </c>
      <c r="AD40" s="27">
        <v>2008</v>
      </c>
      <c r="AE40" s="29" t="s">
        <v>276</v>
      </c>
      <c r="AF40" s="29" t="s">
        <v>70</v>
      </c>
      <c r="AG40" s="15" t="s">
        <v>345</v>
      </c>
      <c r="AH40" s="30" t="s">
        <v>346</v>
      </c>
      <c r="AI40" s="15" t="s">
        <v>170</v>
      </c>
      <c r="AJ40" s="15" t="s">
        <v>255</v>
      </c>
      <c r="AK40" s="16" t="s">
        <v>60</v>
      </c>
      <c r="AL40" s="14" t="s">
        <v>189</v>
      </c>
      <c r="AM40" s="14" t="s">
        <v>129</v>
      </c>
    </row>
    <row r="41" spans="1:39" s="31" customFormat="1" ht="30" customHeight="1">
      <c r="A41" s="11">
        <v>36</v>
      </c>
      <c r="B41" s="12" t="s">
        <v>347</v>
      </c>
      <c r="C41" s="13">
        <f>VLOOKUP(B41,[1]Sheet1!$A$2:$B$443,2,FALSE)</f>
        <v>27086205</v>
      </c>
      <c r="D41" s="14">
        <v>131844081</v>
      </c>
      <c r="E41" s="15" t="s">
        <v>348</v>
      </c>
      <c r="F41" s="15" t="s">
        <v>42</v>
      </c>
      <c r="G41" s="15" t="s">
        <v>78</v>
      </c>
      <c r="H41" s="15" t="s">
        <v>349</v>
      </c>
      <c r="I41" s="16" t="s">
        <v>45</v>
      </c>
      <c r="J41" s="34" t="s">
        <v>350</v>
      </c>
      <c r="K41" s="14" t="s">
        <v>46</v>
      </c>
      <c r="L41" s="18" t="s">
        <v>47</v>
      </c>
      <c r="M41" s="19" t="s">
        <v>281</v>
      </c>
      <c r="N41" s="20">
        <v>22885</v>
      </c>
      <c r="O41" s="17" t="s">
        <v>201</v>
      </c>
      <c r="P41" s="14" t="s">
        <v>202</v>
      </c>
      <c r="Q41" s="22">
        <v>42278</v>
      </c>
      <c r="R41" s="22">
        <v>42276</v>
      </c>
      <c r="S41" s="14" t="s">
        <v>51</v>
      </c>
      <c r="T41" s="22">
        <v>40544</v>
      </c>
      <c r="U41" s="22">
        <v>40543</v>
      </c>
      <c r="V41" s="23">
        <v>888.55</v>
      </c>
      <c r="W41" s="24">
        <v>26</v>
      </c>
      <c r="X41" s="24">
        <v>7</v>
      </c>
      <c r="Y41" s="32">
        <f t="shared" ca="1" si="0"/>
        <v>55</v>
      </c>
      <c r="Z41" s="32">
        <f t="shared" ca="1" si="1"/>
        <v>9</v>
      </c>
      <c r="AA41" s="26">
        <f t="shared" si="2"/>
        <v>48458</v>
      </c>
      <c r="AB41" s="26" t="s">
        <v>351</v>
      </c>
      <c r="AC41" s="14" t="s">
        <v>53</v>
      </c>
      <c r="AD41" s="27">
        <v>2007</v>
      </c>
      <c r="AE41" s="29" t="s">
        <v>142</v>
      </c>
      <c r="AF41" s="29" t="s">
        <v>55</v>
      </c>
      <c r="AG41" s="15" t="s">
        <v>352</v>
      </c>
      <c r="AH41" s="30" t="s">
        <v>353</v>
      </c>
      <c r="AI41" s="15" t="s">
        <v>161</v>
      </c>
      <c r="AJ41" s="15" t="s">
        <v>142</v>
      </c>
      <c r="AK41" s="16" t="s">
        <v>60</v>
      </c>
      <c r="AL41" s="14" t="s">
        <v>145</v>
      </c>
      <c r="AM41" s="14" t="s">
        <v>119</v>
      </c>
    </row>
    <row r="42" spans="1:39" s="31" customFormat="1" ht="30" customHeight="1">
      <c r="A42" s="11">
        <v>37</v>
      </c>
      <c r="B42" s="12" t="s">
        <v>354</v>
      </c>
      <c r="C42" s="13">
        <f>VLOOKUP(B42,[1]Sheet1!$A$2:$B$443,2,FALSE)</f>
        <v>25036506</v>
      </c>
      <c r="D42" s="14">
        <v>131964597</v>
      </c>
      <c r="E42" s="15" t="s">
        <v>355</v>
      </c>
      <c r="F42" s="15" t="s">
        <v>42</v>
      </c>
      <c r="G42" s="15" t="s">
        <v>139</v>
      </c>
      <c r="H42" s="15" t="s">
        <v>356</v>
      </c>
      <c r="I42" s="16" t="s">
        <v>45</v>
      </c>
      <c r="J42" s="34" t="s">
        <v>357</v>
      </c>
      <c r="K42" s="14" t="s">
        <v>46</v>
      </c>
      <c r="L42" s="18" t="s">
        <v>47</v>
      </c>
      <c r="M42" s="19" t="s">
        <v>155</v>
      </c>
      <c r="N42" s="20">
        <v>23826</v>
      </c>
      <c r="O42" s="17" t="s">
        <v>201</v>
      </c>
      <c r="P42" s="14" t="s">
        <v>202</v>
      </c>
      <c r="Q42" s="22">
        <v>42278</v>
      </c>
      <c r="R42" s="22">
        <v>42276</v>
      </c>
      <c r="S42" s="14" t="s">
        <v>51</v>
      </c>
      <c r="T42" s="22">
        <v>41365</v>
      </c>
      <c r="U42" s="22">
        <v>41365</v>
      </c>
      <c r="V42" s="23">
        <f>850+81.1</f>
        <v>931.1</v>
      </c>
      <c r="W42" s="24">
        <v>24</v>
      </c>
      <c r="X42" s="24">
        <v>7</v>
      </c>
      <c r="Y42" s="32">
        <f t="shared" ca="1" si="0"/>
        <v>53</v>
      </c>
      <c r="Z42" s="32">
        <f t="shared" ca="1" si="1"/>
        <v>2</v>
      </c>
      <c r="AA42" s="26">
        <f t="shared" si="2"/>
        <v>49400</v>
      </c>
      <c r="AB42" s="26" t="s">
        <v>358</v>
      </c>
      <c r="AC42" s="14" t="s">
        <v>53</v>
      </c>
      <c r="AD42" s="27">
        <v>2009</v>
      </c>
      <c r="AE42" s="29" t="s">
        <v>114</v>
      </c>
      <c r="AF42" s="29" t="s">
        <v>55</v>
      </c>
      <c r="AG42" s="15" t="s">
        <v>125</v>
      </c>
      <c r="AH42" s="39">
        <v>11100104805232</v>
      </c>
      <c r="AI42" s="15" t="s">
        <v>316</v>
      </c>
      <c r="AJ42" s="15" t="s">
        <v>359</v>
      </c>
      <c r="AK42" s="16" t="s">
        <v>60</v>
      </c>
      <c r="AL42" s="14" t="s">
        <v>226</v>
      </c>
      <c r="AM42" s="14" t="s">
        <v>119</v>
      </c>
    </row>
    <row r="43" spans="1:39" s="31" customFormat="1" ht="30" customHeight="1">
      <c r="A43" s="11">
        <v>38</v>
      </c>
      <c r="B43" s="12" t="s">
        <v>360</v>
      </c>
      <c r="C43" s="13">
        <f>VLOOKUP(B43,[1]Sheet1!$A$2:$B$443,2,FALSE)</f>
        <v>13035203</v>
      </c>
      <c r="D43" s="14">
        <v>130780299</v>
      </c>
      <c r="E43" s="15" t="s">
        <v>361</v>
      </c>
      <c r="F43" s="15" t="s">
        <v>42</v>
      </c>
      <c r="G43" s="15" t="s">
        <v>362</v>
      </c>
      <c r="H43" s="15" t="s">
        <v>363</v>
      </c>
      <c r="I43" s="16" t="s">
        <v>45</v>
      </c>
      <c r="J43" s="34" t="s">
        <v>176</v>
      </c>
      <c r="K43" s="14" t="s">
        <v>46</v>
      </c>
      <c r="L43" s="18" t="s">
        <v>47</v>
      </c>
      <c r="M43" s="19" t="s">
        <v>112</v>
      </c>
      <c r="N43" s="20">
        <v>19066</v>
      </c>
      <c r="O43" s="17" t="s">
        <v>201</v>
      </c>
      <c r="P43" s="14" t="s">
        <v>202</v>
      </c>
      <c r="Q43" s="22">
        <v>42461</v>
      </c>
      <c r="R43" s="22">
        <v>42457</v>
      </c>
      <c r="S43" s="14" t="s">
        <v>51</v>
      </c>
      <c r="T43" s="22">
        <v>37316</v>
      </c>
      <c r="U43" s="22">
        <v>37315</v>
      </c>
      <c r="V43" s="23">
        <v>1010</v>
      </c>
      <c r="W43" s="24">
        <v>37</v>
      </c>
      <c r="X43" s="24">
        <v>1</v>
      </c>
      <c r="Y43" s="32">
        <f t="shared" ca="1" si="0"/>
        <v>66</v>
      </c>
      <c r="Z43" s="32">
        <f t="shared" ca="1" si="1"/>
        <v>2</v>
      </c>
      <c r="AA43" s="26">
        <f t="shared" si="2"/>
        <v>44652</v>
      </c>
      <c r="AB43" s="26" t="s">
        <v>364</v>
      </c>
      <c r="AC43" s="14" t="s">
        <v>53</v>
      </c>
      <c r="AD43" s="27">
        <v>1993</v>
      </c>
      <c r="AE43" s="29" t="s">
        <v>365</v>
      </c>
      <c r="AF43" s="29" t="s">
        <v>70</v>
      </c>
      <c r="AG43" s="15" t="s">
        <v>366</v>
      </c>
      <c r="AH43" s="30" t="s">
        <v>367</v>
      </c>
      <c r="AI43" s="15" t="s">
        <v>58</v>
      </c>
      <c r="AJ43" s="15" t="s">
        <v>255</v>
      </c>
      <c r="AK43" s="16" t="s">
        <v>60</v>
      </c>
      <c r="AL43" s="14" t="s">
        <v>189</v>
      </c>
      <c r="AM43" s="14" t="s">
        <v>129</v>
      </c>
    </row>
    <row r="44" spans="1:39" s="31" customFormat="1" ht="30" customHeight="1">
      <c r="A44" s="11">
        <v>39</v>
      </c>
      <c r="B44" s="12" t="s">
        <v>368</v>
      </c>
      <c r="C44" s="13">
        <f>VLOOKUP(B44,[1]Sheet1!$A$2:$B$443,2,FALSE)</f>
        <v>21026701</v>
      </c>
      <c r="D44" s="14">
        <v>132055929</v>
      </c>
      <c r="E44" s="15" t="s">
        <v>369</v>
      </c>
      <c r="F44" s="15" t="s">
        <v>42</v>
      </c>
      <c r="G44" s="15" t="s">
        <v>78</v>
      </c>
      <c r="H44" s="15" t="s">
        <v>370</v>
      </c>
      <c r="I44" s="16" t="s">
        <v>45</v>
      </c>
      <c r="J44" s="34" t="s">
        <v>267</v>
      </c>
      <c r="K44" s="14" t="s">
        <v>46</v>
      </c>
      <c r="L44" s="18" t="s">
        <v>47</v>
      </c>
      <c r="M44" s="19" t="s">
        <v>371</v>
      </c>
      <c r="N44" s="20">
        <v>24524</v>
      </c>
      <c r="O44" s="17" t="s">
        <v>201</v>
      </c>
      <c r="P44" s="14" t="s">
        <v>202</v>
      </c>
      <c r="Q44" s="22">
        <v>42644</v>
      </c>
      <c r="R44" s="22">
        <v>42634</v>
      </c>
      <c r="S44" s="14" t="s">
        <v>51</v>
      </c>
      <c r="T44" s="22">
        <v>42491</v>
      </c>
      <c r="U44" s="22">
        <v>42492</v>
      </c>
      <c r="V44" s="23">
        <v>850</v>
      </c>
      <c r="W44" s="24">
        <v>23</v>
      </c>
      <c r="X44" s="24">
        <v>7</v>
      </c>
      <c r="Y44" s="32">
        <f t="shared" ca="1" si="0"/>
        <v>51</v>
      </c>
      <c r="Z44" s="32">
        <f t="shared" ca="1" si="1"/>
        <v>3</v>
      </c>
      <c r="AA44" s="26">
        <f t="shared" si="2"/>
        <v>50100</v>
      </c>
      <c r="AB44" s="26" t="s">
        <v>372</v>
      </c>
      <c r="AC44" s="14" t="s">
        <v>53</v>
      </c>
      <c r="AD44" s="27">
        <v>2003</v>
      </c>
      <c r="AE44" s="29" t="s">
        <v>331</v>
      </c>
      <c r="AF44" s="29" t="s">
        <v>55</v>
      </c>
      <c r="AG44" s="15" t="s">
        <v>125</v>
      </c>
      <c r="AH44" s="30" t="s">
        <v>373</v>
      </c>
      <c r="AI44" s="15" t="s">
        <v>58</v>
      </c>
      <c r="AJ44" s="15" t="s">
        <v>331</v>
      </c>
      <c r="AK44" s="16" t="s">
        <v>60</v>
      </c>
      <c r="AL44" s="14" t="s">
        <v>85</v>
      </c>
      <c r="AM44" s="14" t="s">
        <v>75</v>
      </c>
    </row>
    <row r="45" spans="1:39" s="31" customFormat="1" ht="30" customHeight="1">
      <c r="A45" s="11">
        <v>40</v>
      </c>
      <c r="B45" s="12" t="s">
        <v>374</v>
      </c>
      <c r="C45" s="13">
        <f>VLOOKUP(B45,[1]Sheet1!$A$2:$B$443,2,FALSE)</f>
        <v>5076108</v>
      </c>
      <c r="D45" s="14">
        <v>131624904</v>
      </c>
      <c r="E45" s="15" t="s">
        <v>375</v>
      </c>
      <c r="F45" s="15" t="s">
        <v>42</v>
      </c>
      <c r="G45" s="15" t="s">
        <v>139</v>
      </c>
      <c r="H45" s="15" t="s">
        <v>376</v>
      </c>
      <c r="I45" s="16" t="s">
        <v>45</v>
      </c>
      <c r="J45" s="34" t="s">
        <v>251</v>
      </c>
      <c r="K45" s="14" t="s">
        <v>46</v>
      </c>
      <c r="L45" s="18" t="s">
        <v>47</v>
      </c>
      <c r="M45" s="19" t="s">
        <v>377</v>
      </c>
      <c r="N45" s="20">
        <v>22646</v>
      </c>
      <c r="O45" s="34" t="s">
        <v>201</v>
      </c>
      <c r="P45" s="14" t="s">
        <v>202</v>
      </c>
      <c r="Q45" s="22">
        <v>43009</v>
      </c>
      <c r="R45" s="22">
        <v>43006</v>
      </c>
      <c r="S45" s="14" t="s">
        <v>51</v>
      </c>
      <c r="T45" s="22">
        <v>42064</v>
      </c>
      <c r="U45" s="22">
        <v>42129</v>
      </c>
      <c r="V45" s="23">
        <f>850+68.87</f>
        <v>918.87</v>
      </c>
      <c r="W45" s="24">
        <v>31</v>
      </c>
      <c r="X45" s="24">
        <v>8</v>
      </c>
      <c r="Y45" s="32">
        <f ca="1">IF(MONTH(TODAY())&gt;MONTH(N45),YEAR(TODAY())-YEAR(N45),YEAR(TODAY())-YEAR(N45)-1)</f>
        <v>56</v>
      </c>
      <c r="Z45" s="32">
        <f ca="1">IF(MONTH(TODAY())&gt;MONTH(N45),MONTH(TODAY())-MONTH(N45),MONTH(TODAY())+12-MONTH(N45))</f>
        <v>5</v>
      </c>
      <c r="AA45" s="26">
        <f>IF(S45="Profesor",(DATE(YEAR(N45)+70,MONTH(N45)+1,1)),(DATE(YEAR(N45)+65,MONTH(N45)+1,1)) )</f>
        <v>48214</v>
      </c>
      <c r="AB45" s="26" t="s">
        <v>378</v>
      </c>
      <c r="AC45" s="14" t="s">
        <v>53</v>
      </c>
      <c r="AD45" s="14">
        <v>2006</v>
      </c>
      <c r="AE45" s="29" t="s">
        <v>379</v>
      </c>
      <c r="AF45" s="29" t="s">
        <v>70</v>
      </c>
      <c r="AG45" s="15" t="s">
        <v>196</v>
      </c>
      <c r="AH45" s="30" t="s">
        <v>380</v>
      </c>
      <c r="AI45" s="15" t="s">
        <v>161</v>
      </c>
      <c r="AJ45" s="15" t="s">
        <v>241</v>
      </c>
      <c r="AK45" s="16" t="s">
        <v>60</v>
      </c>
      <c r="AL45" s="14" t="s">
        <v>381</v>
      </c>
      <c r="AM45" s="14" t="s">
        <v>119</v>
      </c>
    </row>
    <row r="46" spans="1:39" s="31" customFormat="1" ht="30" customHeight="1">
      <c r="A46" s="11">
        <v>41</v>
      </c>
      <c r="B46" s="12" t="s">
        <v>382</v>
      </c>
      <c r="C46" s="13">
        <f>VLOOKUP(B46,[1]Sheet1!$A$2:$B$443,2,FALSE)</f>
        <v>31016002</v>
      </c>
      <c r="D46" s="14">
        <v>131688147</v>
      </c>
      <c r="E46" s="15" t="s">
        <v>383</v>
      </c>
      <c r="F46" s="15" t="s">
        <v>42</v>
      </c>
      <c r="G46" s="15" t="s">
        <v>139</v>
      </c>
      <c r="H46" s="15" t="s">
        <v>384</v>
      </c>
      <c r="I46" s="16" t="s">
        <v>45</v>
      </c>
      <c r="J46" s="34" t="s">
        <v>343</v>
      </c>
      <c r="K46" s="14" t="s">
        <v>46</v>
      </c>
      <c r="L46" s="18" t="s">
        <v>47</v>
      </c>
      <c r="M46" s="19" t="s">
        <v>112</v>
      </c>
      <c r="N46" s="20">
        <v>22281</v>
      </c>
      <c r="O46" s="34" t="s">
        <v>385</v>
      </c>
      <c r="P46" s="14" t="s">
        <v>386</v>
      </c>
      <c r="Q46" s="22">
        <v>39173</v>
      </c>
      <c r="R46" s="22">
        <v>39244</v>
      </c>
      <c r="S46" s="14" t="s">
        <v>387</v>
      </c>
      <c r="T46" s="22">
        <v>37377</v>
      </c>
      <c r="U46" s="22">
        <v>37376</v>
      </c>
      <c r="V46" s="23">
        <v>803.35</v>
      </c>
      <c r="W46" s="24">
        <v>20</v>
      </c>
      <c r="X46" s="24">
        <v>1</v>
      </c>
      <c r="Y46" s="32">
        <f ca="1">IF(MONTH(TODAY())&gt;MONTH(N46),YEAR(TODAY())-YEAR(N46),YEAR(TODAY())-YEAR(N46)-1)</f>
        <v>57</v>
      </c>
      <c r="Z46" s="32">
        <f ca="1">IF(MONTH(TODAY())&gt;MONTH(N46),MONTH(TODAY())-MONTH(N46),MONTH(TODAY())+12-MONTH(N46))</f>
        <v>5</v>
      </c>
      <c r="AA46" s="26">
        <f>IF(S46="Profesor",(DATE(YEAR(N46)+70,MONTH(N46)+1,1)),(DATE(YEAR(N46)+65,MONTH(N46)+1,1)) )</f>
        <v>46023</v>
      </c>
      <c r="AB46" s="26" t="s">
        <v>388</v>
      </c>
      <c r="AC46" s="14" t="s">
        <v>53</v>
      </c>
      <c r="AD46" s="27">
        <v>2013</v>
      </c>
      <c r="AE46" s="29" t="s">
        <v>389</v>
      </c>
      <c r="AF46" s="29" t="s">
        <v>55</v>
      </c>
      <c r="AG46" s="15" t="s">
        <v>239</v>
      </c>
      <c r="AH46" s="38" t="s">
        <v>390</v>
      </c>
      <c r="AI46" s="15" t="s">
        <v>391</v>
      </c>
      <c r="AJ46" s="15" t="s">
        <v>389</v>
      </c>
      <c r="AK46" s="16" t="s">
        <v>60</v>
      </c>
      <c r="AL46" s="14" t="s">
        <v>74</v>
      </c>
      <c r="AM46" s="14" t="s">
        <v>75</v>
      </c>
    </row>
    <row r="47" spans="1:39" s="31" customFormat="1" ht="30" customHeight="1">
      <c r="A47" s="11">
        <v>42</v>
      </c>
      <c r="B47" s="12" t="s">
        <v>392</v>
      </c>
      <c r="C47" s="13">
        <f>VLOOKUP(B47,[1]Sheet1!$A$2:$B$443,2,FALSE)</f>
        <v>10105908</v>
      </c>
      <c r="D47" s="14">
        <v>131616350</v>
      </c>
      <c r="E47" s="15" t="s">
        <v>393</v>
      </c>
      <c r="F47" s="15" t="s">
        <v>42</v>
      </c>
      <c r="G47" s="15" t="s">
        <v>78</v>
      </c>
      <c r="H47" s="15" t="s">
        <v>394</v>
      </c>
      <c r="I47" s="16" t="s">
        <v>45</v>
      </c>
      <c r="J47" s="34" t="s">
        <v>251</v>
      </c>
      <c r="K47" s="14" t="s">
        <v>46</v>
      </c>
      <c r="L47" s="18" t="s">
        <v>47</v>
      </c>
      <c r="M47" s="19" t="s">
        <v>281</v>
      </c>
      <c r="N47" s="20">
        <v>21833</v>
      </c>
      <c r="O47" s="34" t="s">
        <v>385</v>
      </c>
      <c r="P47" s="14" t="s">
        <v>386</v>
      </c>
      <c r="Q47" s="22">
        <v>39173</v>
      </c>
      <c r="R47" s="22">
        <v>39161</v>
      </c>
      <c r="S47" s="14" t="s">
        <v>387</v>
      </c>
      <c r="T47" s="22">
        <v>37653</v>
      </c>
      <c r="U47" s="22">
        <v>37652</v>
      </c>
      <c r="V47" s="23">
        <v>700</v>
      </c>
      <c r="W47" s="24">
        <v>17</v>
      </c>
      <c r="X47" s="24">
        <v>7</v>
      </c>
      <c r="Y47" s="32">
        <f ca="1">IF(MONTH(TODAY())&gt;MONTH(N47),YEAR(TODAY())-YEAR(N47),YEAR(TODAY())-YEAR(N47)-1)</f>
        <v>58</v>
      </c>
      <c r="Z47" s="32">
        <f ca="1">IF(MONTH(TODAY())&gt;MONTH(N47),MONTH(TODAY())-MONTH(N47),MONTH(TODAY())+12-MONTH(N47))</f>
        <v>7</v>
      </c>
      <c r="AA47" s="26">
        <f>IF(S47="Profesor",(DATE(YEAR(N47)+70,MONTH(N47)+1,1)),(DATE(YEAR(N47)+65,MONTH(N47)+1,1)) )</f>
        <v>45597</v>
      </c>
      <c r="AB47" s="26" t="s">
        <v>395</v>
      </c>
      <c r="AC47" s="14" t="s">
        <v>53</v>
      </c>
      <c r="AD47" s="27">
        <v>2014</v>
      </c>
      <c r="AE47" s="28" t="s">
        <v>54</v>
      </c>
      <c r="AF47" s="29" t="s">
        <v>55</v>
      </c>
      <c r="AG47" s="15" t="s">
        <v>396</v>
      </c>
      <c r="AH47" s="30" t="s">
        <v>397</v>
      </c>
      <c r="AI47" s="15" t="s">
        <v>58</v>
      </c>
      <c r="AJ47" s="15" t="s">
        <v>212</v>
      </c>
      <c r="AK47" s="16" t="s">
        <v>60</v>
      </c>
      <c r="AL47" s="14" t="s">
        <v>162</v>
      </c>
      <c r="AM47" s="14" t="s">
        <v>62</v>
      </c>
    </row>
    <row r="48" spans="1:39" s="31" customFormat="1" ht="30" customHeight="1">
      <c r="A48" s="11">
        <v>43</v>
      </c>
      <c r="B48" s="12" t="s">
        <v>398</v>
      </c>
      <c r="C48" s="13">
        <f>VLOOKUP(B48,[1]Sheet1!$A$2:$B$443,2,FALSE)</f>
        <v>20106112</v>
      </c>
      <c r="D48" s="14">
        <v>131782334</v>
      </c>
      <c r="E48" s="15" t="s">
        <v>399</v>
      </c>
      <c r="F48" s="15" t="s">
        <v>42</v>
      </c>
      <c r="G48" s="15" t="s">
        <v>88</v>
      </c>
      <c r="H48" s="15" t="s">
        <v>400</v>
      </c>
      <c r="I48" s="16" t="s">
        <v>45</v>
      </c>
      <c r="J48" s="34" t="s">
        <v>219</v>
      </c>
      <c r="K48" s="14" t="s">
        <v>46</v>
      </c>
      <c r="L48" s="18" t="s">
        <v>47</v>
      </c>
      <c r="M48" s="19" t="s">
        <v>281</v>
      </c>
      <c r="N48" s="20">
        <v>22574</v>
      </c>
      <c r="O48" s="34" t="s">
        <v>385</v>
      </c>
      <c r="P48" s="14" t="s">
        <v>386</v>
      </c>
      <c r="Q48" s="22">
        <v>39173</v>
      </c>
      <c r="R48" s="22">
        <v>39316</v>
      </c>
      <c r="S48" s="14" t="s">
        <v>387</v>
      </c>
      <c r="T48" s="22">
        <v>38961</v>
      </c>
      <c r="U48" s="22">
        <v>38960</v>
      </c>
      <c r="V48" s="23">
        <v>819.5</v>
      </c>
      <c r="W48" s="24">
        <v>19</v>
      </c>
      <c r="X48" s="24">
        <v>1</v>
      </c>
      <c r="Y48" s="32">
        <f ca="1">IF(MONTH(TODAY())&gt;MONTH(N48),YEAR(TODAY())-YEAR(N48),YEAR(TODAY())-YEAR(N48)-1)</f>
        <v>56</v>
      </c>
      <c r="Z48" s="32">
        <f ca="1">IF(MONTH(TODAY())&gt;MONTH(N48),MONTH(TODAY())-MONTH(N48),MONTH(TODAY())+12-MONTH(N48))</f>
        <v>7</v>
      </c>
      <c r="AA48" s="26">
        <f>IF(S48="Profesor",(DATE(YEAR(N48)+70,MONTH(N48)+1,1)),(DATE(YEAR(N48)+65,MONTH(N48)+1,1)) )</f>
        <v>46327</v>
      </c>
      <c r="AB48" s="26" t="s">
        <v>401</v>
      </c>
      <c r="AC48" s="14" t="s">
        <v>53</v>
      </c>
      <c r="AD48" s="27">
        <v>2015</v>
      </c>
      <c r="AE48" s="29" t="s">
        <v>402</v>
      </c>
      <c r="AF48" s="29" t="s">
        <v>70</v>
      </c>
      <c r="AG48" s="15" t="s">
        <v>196</v>
      </c>
      <c r="AH48" s="30" t="s">
        <v>403</v>
      </c>
      <c r="AI48" s="15" t="s">
        <v>58</v>
      </c>
      <c r="AJ48" s="15" t="s">
        <v>402</v>
      </c>
      <c r="AK48" s="16" t="s">
        <v>60</v>
      </c>
      <c r="AL48" s="14" t="s">
        <v>292</v>
      </c>
      <c r="AM48" s="14" t="s">
        <v>75</v>
      </c>
    </row>
    <row r="49" spans="1:39" s="31" customFormat="1" ht="30" customHeight="1">
      <c r="A49" s="11">
        <v>44</v>
      </c>
      <c r="B49" s="12" t="s">
        <v>404</v>
      </c>
      <c r="C49" s="13">
        <f>VLOOKUP(B49,[1]Sheet1!$A$2:$B$443,2,FALSE)</f>
        <v>13105602</v>
      </c>
      <c r="D49" s="14">
        <v>131289077</v>
      </c>
      <c r="E49" s="15" t="s">
        <v>405</v>
      </c>
      <c r="F49" s="15" t="s">
        <v>406</v>
      </c>
      <c r="G49" s="15" t="s">
        <v>139</v>
      </c>
      <c r="H49" s="15" t="s">
        <v>407</v>
      </c>
      <c r="I49" s="16" t="s">
        <v>45</v>
      </c>
      <c r="J49" s="34" t="s">
        <v>274</v>
      </c>
      <c r="K49" s="14" t="s">
        <v>46</v>
      </c>
      <c r="L49" s="18" t="s">
        <v>47</v>
      </c>
      <c r="M49" s="19" t="s">
        <v>90</v>
      </c>
      <c r="N49" s="20">
        <v>20741</v>
      </c>
      <c r="O49" s="34" t="s">
        <v>385</v>
      </c>
      <c r="P49" s="14" t="s">
        <v>386</v>
      </c>
      <c r="Q49" s="22">
        <v>39173</v>
      </c>
      <c r="R49" s="22">
        <v>39296</v>
      </c>
      <c r="S49" s="14" t="s">
        <v>387</v>
      </c>
      <c r="T49" s="22">
        <v>39052</v>
      </c>
      <c r="U49" s="22">
        <v>39051</v>
      </c>
      <c r="V49" s="23">
        <v>772.3</v>
      </c>
      <c r="W49" s="24">
        <v>21</v>
      </c>
      <c r="X49" s="24">
        <v>1</v>
      </c>
      <c r="Y49" s="32">
        <f t="shared" ca="1" si="0"/>
        <v>61</v>
      </c>
      <c r="Z49" s="32">
        <f t="shared" ca="1" si="1"/>
        <v>7</v>
      </c>
      <c r="AA49" s="26">
        <f t="shared" si="2"/>
        <v>44501</v>
      </c>
      <c r="AB49" s="26" t="s">
        <v>408</v>
      </c>
      <c r="AC49" s="14" t="s">
        <v>409</v>
      </c>
      <c r="AD49" s="27">
        <v>2008</v>
      </c>
      <c r="AE49" s="29" t="s">
        <v>410</v>
      </c>
      <c r="AF49" s="29" t="s">
        <v>55</v>
      </c>
      <c r="AG49" s="15" t="s">
        <v>411</v>
      </c>
      <c r="AH49" s="38" t="s">
        <v>412</v>
      </c>
      <c r="AI49" s="15" t="s">
        <v>316</v>
      </c>
      <c r="AJ49" s="15" t="s">
        <v>324</v>
      </c>
      <c r="AK49" s="16" t="s">
        <v>60</v>
      </c>
      <c r="AL49" s="14" t="s">
        <v>128</v>
      </c>
      <c r="AM49" s="14" t="s">
        <v>129</v>
      </c>
    </row>
    <row r="50" spans="1:39" s="31" customFormat="1" ht="30" customHeight="1">
      <c r="A50" s="11">
        <v>45</v>
      </c>
      <c r="B50" s="12" t="s">
        <v>413</v>
      </c>
      <c r="C50" s="13">
        <f>VLOOKUP(B50,[1]Sheet1!$A$2:$B$443,2,FALSE)</f>
        <v>31125913</v>
      </c>
      <c r="D50" s="14">
        <v>131416897</v>
      </c>
      <c r="E50" s="15" t="s">
        <v>414</v>
      </c>
      <c r="F50" s="15" t="s">
        <v>42</v>
      </c>
      <c r="G50" s="15" t="s">
        <v>415</v>
      </c>
      <c r="H50" s="15" t="s">
        <v>416</v>
      </c>
      <c r="I50" s="16" t="s">
        <v>45</v>
      </c>
      <c r="J50" s="34" t="s">
        <v>166</v>
      </c>
      <c r="K50" s="14" t="s">
        <v>46</v>
      </c>
      <c r="L50" s="18" t="s">
        <v>47</v>
      </c>
      <c r="M50" s="19" t="s">
        <v>155</v>
      </c>
      <c r="N50" s="20">
        <v>21915</v>
      </c>
      <c r="O50" s="34" t="s">
        <v>385</v>
      </c>
      <c r="P50" s="14" t="s">
        <v>386</v>
      </c>
      <c r="Q50" s="22">
        <v>39173</v>
      </c>
      <c r="R50" s="22">
        <v>39244</v>
      </c>
      <c r="S50" s="14" t="s">
        <v>387</v>
      </c>
      <c r="T50" s="22">
        <v>39052</v>
      </c>
      <c r="U50" s="22">
        <v>39051</v>
      </c>
      <c r="V50" s="23">
        <v>756</v>
      </c>
      <c r="W50" s="24">
        <v>23</v>
      </c>
      <c r="X50" s="24">
        <v>1</v>
      </c>
      <c r="Y50" s="32">
        <f t="shared" ca="1" si="0"/>
        <v>58</v>
      </c>
      <c r="Z50" s="32">
        <f t="shared" ca="1" si="1"/>
        <v>5</v>
      </c>
      <c r="AA50" s="26">
        <f t="shared" si="2"/>
        <v>45658</v>
      </c>
      <c r="AB50" s="26" t="s">
        <v>417</v>
      </c>
      <c r="AC50" s="14" t="s">
        <v>53</v>
      </c>
      <c r="AD50" s="27">
        <v>2014</v>
      </c>
      <c r="AE50" s="29" t="s">
        <v>59</v>
      </c>
      <c r="AF50" s="29" t="s">
        <v>70</v>
      </c>
      <c r="AG50" s="15" t="s">
        <v>150</v>
      </c>
      <c r="AH50" s="30" t="s">
        <v>418</v>
      </c>
      <c r="AI50" s="15" t="s">
        <v>58</v>
      </c>
      <c r="AJ50" s="15" t="s">
        <v>419</v>
      </c>
      <c r="AK50" s="16" t="s">
        <v>60</v>
      </c>
      <c r="AL50" s="14" t="s">
        <v>61</v>
      </c>
      <c r="AM50" s="14" t="s">
        <v>62</v>
      </c>
    </row>
    <row r="51" spans="1:39" s="31" customFormat="1" ht="30" customHeight="1">
      <c r="A51" s="11">
        <v>46</v>
      </c>
      <c r="B51" s="12" t="s">
        <v>420</v>
      </c>
      <c r="C51" s="13">
        <f>VLOOKUP(B51,[1]Sheet1!$A$2:$B$443,2,FALSE)</f>
        <v>16086004</v>
      </c>
      <c r="D51" s="14">
        <v>131572931</v>
      </c>
      <c r="E51" s="15" t="s">
        <v>421</v>
      </c>
      <c r="F51" s="15" t="s">
        <v>42</v>
      </c>
      <c r="G51" s="15" t="s">
        <v>265</v>
      </c>
      <c r="H51" s="15" t="s">
        <v>422</v>
      </c>
      <c r="I51" s="16" t="s">
        <v>45</v>
      </c>
      <c r="J51" s="34" t="s">
        <v>210</v>
      </c>
      <c r="K51" s="14" t="s">
        <v>46</v>
      </c>
      <c r="L51" s="18" t="s">
        <v>47</v>
      </c>
      <c r="M51" s="19" t="s">
        <v>423</v>
      </c>
      <c r="N51" s="20">
        <v>22281</v>
      </c>
      <c r="O51" s="34" t="s">
        <v>385</v>
      </c>
      <c r="P51" s="14" t="s">
        <v>386</v>
      </c>
      <c r="Q51" s="22">
        <v>39173</v>
      </c>
      <c r="R51" s="22">
        <v>39296</v>
      </c>
      <c r="S51" s="14" t="s">
        <v>387</v>
      </c>
      <c r="T51" s="22">
        <v>39052</v>
      </c>
      <c r="U51" s="22">
        <v>39051</v>
      </c>
      <c r="V51" s="23">
        <v>820</v>
      </c>
      <c r="W51" s="24">
        <v>21</v>
      </c>
      <c r="X51" s="24">
        <v>3</v>
      </c>
      <c r="Y51" s="32">
        <f t="shared" ca="1" si="0"/>
        <v>57</v>
      </c>
      <c r="Z51" s="32">
        <f t="shared" ca="1" si="1"/>
        <v>5</v>
      </c>
      <c r="AA51" s="26">
        <f t="shared" si="2"/>
        <v>46023</v>
      </c>
      <c r="AB51" s="26" t="s">
        <v>424</v>
      </c>
      <c r="AC51" s="14" t="s">
        <v>53</v>
      </c>
      <c r="AD51" s="27">
        <v>2014</v>
      </c>
      <c r="AE51" s="28" t="s">
        <v>54</v>
      </c>
      <c r="AF51" s="29" t="s">
        <v>55</v>
      </c>
      <c r="AG51" s="15" t="s">
        <v>396</v>
      </c>
      <c r="AH51" s="30" t="s">
        <v>425</v>
      </c>
      <c r="AI51" s="15" t="s">
        <v>58</v>
      </c>
      <c r="AJ51" s="15" t="s">
        <v>142</v>
      </c>
      <c r="AK51" s="16" t="s">
        <v>60</v>
      </c>
      <c r="AL51" s="14" t="s">
        <v>145</v>
      </c>
      <c r="AM51" s="14" t="s">
        <v>119</v>
      </c>
    </row>
    <row r="52" spans="1:39" s="31" customFormat="1" ht="30" customHeight="1">
      <c r="A52" s="11">
        <v>47</v>
      </c>
      <c r="B52" s="12" t="s">
        <v>426</v>
      </c>
      <c r="C52" s="13">
        <f>VLOOKUP(B52,[1]Sheet1!$A$2:$B$443,2,FALSE)</f>
        <v>31126115</v>
      </c>
      <c r="D52" s="14">
        <v>131693937</v>
      </c>
      <c r="E52" s="15" t="s">
        <v>427</v>
      </c>
      <c r="F52" s="15" t="s">
        <v>42</v>
      </c>
      <c r="G52" s="15" t="s">
        <v>139</v>
      </c>
      <c r="H52" s="15" t="s">
        <v>428</v>
      </c>
      <c r="I52" s="16" t="s">
        <v>45</v>
      </c>
      <c r="J52" s="34" t="s">
        <v>343</v>
      </c>
      <c r="K52" s="14" t="s">
        <v>46</v>
      </c>
      <c r="L52" s="18" t="s">
        <v>47</v>
      </c>
      <c r="M52" s="19" t="s">
        <v>67</v>
      </c>
      <c r="N52" s="20">
        <v>22646</v>
      </c>
      <c r="O52" s="34" t="s">
        <v>385</v>
      </c>
      <c r="P52" s="14" t="s">
        <v>386</v>
      </c>
      <c r="Q52" s="22">
        <v>39356</v>
      </c>
      <c r="R52" s="22">
        <v>39461</v>
      </c>
      <c r="S52" s="14" t="s">
        <v>387</v>
      </c>
      <c r="T52" s="22">
        <v>37653</v>
      </c>
      <c r="U52" s="22">
        <v>37652</v>
      </c>
      <c r="V52" s="23">
        <v>819.2</v>
      </c>
      <c r="W52" s="24">
        <v>16</v>
      </c>
      <c r="X52" s="24">
        <v>7</v>
      </c>
      <c r="Y52" s="32">
        <f t="shared" ca="1" si="0"/>
        <v>56</v>
      </c>
      <c r="Z52" s="32">
        <f t="shared" ca="1" si="1"/>
        <v>5</v>
      </c>
      <c r="AA52" s="26">
        <f t="shared" si="2"/>
        <v>46388</v>
      </c>
      <c r="AB52" s="26" t="s">
        <v>429</v>
      </c>
      <c r="AC52" s="14" t="s">
        <v>53</v>
      </c>
      <c r="AD52" s="27">
        <v>2016</v>
      </c>
      <c r="AE52" s="29" t="s">
        <v>54</v>
      </c>
      <c r="AF52" s="29" t="s">
        <v>55</v>
      </c>
      <c r="AG52" s="15" t="s">
        <v>396</v>
      </c>
      <c r="AH52" s="30" t="s">
        <v>430</v>
      </c>
      <c r="AI52" s="15" t="s">
        <v>58</v>
      </c>
      <c r="AJ52" s="15" t="s">
        <v>431</v>
      </c>
      <c r="AK52" s="16" t="s">
        <v>60</v>
      </c>
      <c r="AL52" s="14" t="s">
        <v>85</v>
      </c>
      <c r="AM52" s="14" t="s">
        <v>75</v>
      </c>
    </row>
    <row r="53" spans="1:39" s="31" customFormat="1" ht="30" customHeight="1">
      <c r="A53" s="11">
        <v>48</v>
      </c>
      <c r="B53" s="12" t="s">
        <v>432</v>
      </c>
      <c r="C53" s="13">
        <f>VLOOKUP(B53,[1]Sheet1!$A$2:$B$443,2,FALSE)</f>
        <v>31126217</v>
      </c>
      <c r="D53" s="14">
        <v>131688145</v>
      </c>
      <c r="E53" s="15" t="s">
        <v>433</v>
      </c>
      <c r="F53" s="15" t="s">
        <v>42</v>
      </c>
      <c r="G53" s="15" t="s">
        <v>139</v>
      </c>
      <c r="H53" s="15" t="s">
        <v>434</v>
      </c>
      <c r="I53" s="16" t="s">
        <v>45</v>
      </c>
      <c r="J53" s="34" t="s">
        <v>343</v>
      </c>
      <c r="K53" s="14" t="s">
        <v>46</v>
      </c>
      <c r="L53" s="18" t="s">
        <v>47</v>
      </c>
      <c r="M53" s="19" t="s">
        <v>112</v>
      </c>
      <c r="N53" s="20">
        <v>23011</v>
      </c>
      <c r="O53" s="34" t="s">
        <v>385</v>
      </c>
      <c r="P53" s="14" t="s">
        <v>386</v>
      </c>
      <c r="Q53" s="22">
        <v>39356</v>
      </c>
      <c r="R53" s="22">
        <v>39461</v>
      </c>
      <c r="S53" s="14" t="s">
        <v>387</v>
      </c>
      <c r="T53" s="22">
        <v>38261</v>
      </c>
      <c r="U53" s="22">
        <v>38260</v>
      </c>
      <c r="V53" s="23">
        <v>762.05</v>
      </c>
      <c r="W53" s="24">
        <v>18</v>
      </c>
      <c r="X53" s="24">
        <v>1</v>
      </c>
      <c r="Y53" s="32">
        <f t="shared" ca="1" si="0"/>
        <v>55</v>
      </c>
      <c r="Z53" s="32">
        <f t="shared" ca="1" si="1"/>
        <v>5</v>
      </c>
      <c r="AA53" s="26">
        <f t="shared" si="2"/>
        <v>46753</v>
      </c>
      <c r="AB53" s="26" t="s">
        <v>435</v>
      </c>
      <c r="AC53" s="14" t="s">
        <v>53</v>
      </c>
      <c r="AD53" s="27">
        <v>2013</v>
      </c>
      <c r="AE53" s="29" t="s">
        <v>389</v>
      </c>
      <c r="AF53" s="29" t="s">
        <v>70</v>
      </c>
      <c r="AG53" s="15" t="s">
        <v>314</v>
      </c>
      <c r="AH53" s="30" t="s">
        <v>436</v>
      </c>
      <c r="AI53" s="15" t="s">
        <v>58</v>
      </c>
      <c r="AJ53" s="15" t="s">
        <v>437</v>
      </c>
      <c r="AK53" s="16" t="s">
        <v>60</v>
      </c>
      <c r="AL53" s="14" t="s">
        <v>226</v>
      </c>
      <c r="AM53" s="14" t="s">
        <v>119</v>
      </c>
    </row>
    <row r="54" spans="1:39" s="31" customFormat="1" ht="30" customHeight="1">
      <c r="A54" s="11">
        <v>49</v>
      </c>
      <c r="B54" s="12" t="s">
        <v>438</v>
      </c>
      <c r="C54" s="13">
        <f>VLOOKUP(B54,[1]Sheet1!$A$2:$B$443,2,FALSE)</f>
        <v>31016205</v>
      </c>
      <c r="D54" s="14">
        <v>131782332</v>
      </c>
      <c r="E54" s="15" t="s">
        <v>439</v>
      </c>
      <c r="F54" s="15" t="s">
        <v>42</v>
      </c>
      <c r="G54" s="15" t="s">
        <v>272</v>
      </c>
      <c r="H54" s="15" t="s">
        <v>440</v>
      </c>
      <c r="I54" s="16" t="s">
        <v>45</v>
      </c>
      <c r="J54" s="34" t="s">
        <v>219</v>
      </c>
      <c r="K54" s="14" t="s">
        <v>46</v>
      </c>
      <c r="L54" s="18" t="s">
        <v>47</v>
      </c>
      <c r="M54" s="19" t="s">
        <v>67</v>
      </c>
      <c r="N54" s="20">
        <v>22677</v>
      </c>
      <c r="O54" s="34" t="s">
        <v>385</v>
      </c>
      <c r="P54" s="14" t="s">
        <v>386</v>
      </c>
      <c r="Q54" s="22">
        <v>39356</v>
      </c>
      <c r="R54" s="22">
        <v>39461</v>
      </c>
      <c r="S54" s="14" t="s">
        <v>387</v>
      </c>
      <c r="T54" s="22">
        <v>38231</v>
      </c>
      <c r="U54" s="22">
        <v>38138</v>
      </c>
      <c r="V54" s="23">
        <v>734</v>
      </c>
      <c r="W54" s="24">
        <v>19</v>
      </c>
      <c r="X54" s="24">
        <v>7</v>
      </c>
      <c r="Y54" s="32">
        <f t="shared" ca="1" si="0"/>
        <v>56</v>
      </c>
      <c r="Z54" s="32">
        <f t="shared" ca="1" si="1"/>
        <v>4</v>
      </c>
      <c r="AA54" s="26">
        <f t="shared" si="2"/>
        <v>46419</v>
      </c>
      <c r="AB54" s="26" t="s">
        <v>441</v>
      </c>
      <c r="AC54" s="14" t="s">
        <v>53</v>
      </c>
      <c r="AD54" s="27">
        <v>2016</v>
      </c>
      <c r="AE54" s="29" t="s">
        <v>389</v>
      </c>
      <c r="AF54" s="29" t="s">
        <v>70</v>
      </c>
      <c r="AG54" s="15" t="s">
        <v>314</v>
      </c>
      <c r="AH54" s="40" t="s">
        <v>442</v>
      </c>
      <c r="AI54" s="15" t="s">
        <v>58</v>
      </c>
      <c r="AJ54" s="15" t="s">
        <v>73</v>
      </c>
      <c r="AK54" s="16" t="s">
        <v>60</v>
      </c>
      <c r="AL54" s="14" t="s">
        <v>74</v>
      </c>
      <c r="AM54" s="14" t="s">
        <v>75</v>
      </c>
    </row>
    <row r="55" spans="1:39" s="31" customFormat="1" ht="30" customHeight="1">
      <c r="A55" s="11">
        <v>50</v>
      </c>
      <c r="B55" s="12" t="s">
        <v>443</v>
      </c>
      <c r="C55" s="13">
        <f>VLOOKUP(B55,[1]Sheet1!$A$2:$B$443,2,FALSE)</f>
        <v>8065907</v>
      </c>
      <c r="D55" s="14">
        <v>131477322</v>
      </c>
      <c r="E55" s="15" t="s">
        <v>444</v>
      </c>
      <c r="F55" s="15" t="s">
        <v>406</v>
      </c>
      <c r="G55" s="15" t="s">
        <v>78</v>
      </c>
      <c r="H55" s="15" t="s">
        <v>445</v>
      </c>
      <c r="I55" s="16" t="s">
        <v>45</v>
      </c>
      <c r="J55" s="34" t="s">
        <v>259</v>
      </c>
      <c r="K55" s="14" t="s">
        <v>46</v>
      </c>
      <c r="L55" s="18" t="s">
        <v>47</v>
      </c>
      <c r="M55" s="19" t="s">
        <v>446</v>
      </c>
      <c r="N55" s="20">
        <v>21709</v>
      </c>
      <c r="O55" s="34" t="s">
        <v>385</v>
      </c>
      <c r="P55" s="14" t="s">
        <v>386</v>
      </c>
      <c r="Q55" s="22">
        <v>39356</v>
      </c>
      <c r="R55" s="22">
        <v>39461</v>
      </c>
      <c r="S55" s="14" t="s">
        <v>387</v>
      </c>
      <c r="T55" s="22">
        <v>39326</v>
      </c>
      <c r="U55" s="22">
        <v>39325</v>
      </c>
      <c r="V55" s="23">
        <v>804.3</v>
      </c>
      <c r="W55" s="24">
        <v>22</v>
      </c>
      <c r="X55" s="24">
        <v>7</v>
      </c>
      <c r="Y55" s="32">
        <f ca="1">IF(MONTH(TODAY())&gt;MONTH(N55),YEAR(TODAY())-YEAR(N55),YEAR(TODAY())-YEAR(N55)-1)</f>
        <v>58</v>
      </c>
      <c r="Z55" s="32">
        <f ca="1">IF(MONTH(TODAY())&gt;MONTH(N55),MONTH(TODAY())-MONTH(N55),MONTH(TODAY())+12-MONTH(N55))</f>
        <v>11</v>
      </c>
      <c r="AA55" s="26">
        <f>IF(S55="Profesor",(DATE(YEAR(N55)+70,MONTH(N55)+1,1)),(DATE(YEAR(N55)+65,MONTH(N55)+1,1)) )</f>
        <v>45474</v>
      </c>
      <c r="AB55" s="26" t="s">
        <v>447</v>
      </c>
      <c r="AC55" s="14" t="s">
        <v>409</v>
      </c>
      <c r="AD55" s="27">
        <v>2001</v>
      </c>
      <c r="AE55" s="29" t="s">
        <v>448</v>
      </c>
      <c r="AF55" s="29" t="s">
        <v>55</v>
      </c>
      <c r="AG55" s="15" t="s">
        <v>352</v>
      </c>
      <c r="AH55" s="40" t="s">
        <v>449</v>
      </c>
      <c r="AI55" s="15" t="s">
        <v>58</v>
      </c>
      <c r="AJ55" s="15" t="s">
        <v>117</v>
      </c>
      <c r="AK55" s="16" t="s">
        <v>60</v>
      </c>
      <c r="AL55" s="14" t="s">
        <v>118</v>
      </c>
      <c r="AM55" s="14" t="s">
        <v>119</v>
      </c>
    </row>
    <row r="56" spans="1:39" s="31" customFormat="1" ht="30" customHeight="1">
      <c r="A56" s="11">
        <v>51</v>
      </c>
      <c r="B56" s="12" t="s">
        <v>450</v>
      </c>
      <c r="C56" s="13">
        <f>VLOOKUP(B56,[1]Sheet1!$A$2:$B$443,2,FALSE)</f>
        <v>8116404</v>
      </c>
      <c r="D56" s="14">
        <v>131902190</v>
      </c>
      <c r="E56" s="15" t="s">
        <v>451</v>
      </c>
      <c r="F56" s="15" t="s">
        <v>42</v>
      </c>
      <c r="G56" s="15" t="s">
        <v>78</v>
      </c>
      <c r="H56" s="15" t="s">
        <v>452</v>
      </c>
      <c r="I56" s="16" t="s">
        <v>45</v>
      </c>
      <c r="J56" s="34" t="s">
        <v>183</v>
      </c>
      <c r="K56" s="14" t="s">
        <v>46</v>
      </c>
      <c r="L56" s="18" t="s">
        <v>47</v>
      </c>
      <c r="M56" s="19" t="s">
        <v>453</v>
      </c>
      <c r="N56" s="20">
        <v>23689</v>
      </c>
      <c r="O56" s="34" t="s">
        <v>385</v>
      </c>
      <c r="P56" s="14" t="s">
        <v>386</v>
      </c>
      <c r="Q56" s="22">
        <v>39356</v>
      </c>
      <c r="R56" s="22">
        <v>39461</v>
      </c>
      <c r="S56" s="14" t="s">
        <v>387</v>
      </c>
      <c r="T56" s="22">
        <v>39326</v>
      </c>
      <c r="U56" s="22">
        <v>39325</v>
      </c>
      <c r="V56" s="23">
        <v>819.38</v>
      </c>
      <c r="W56" s="24">
        <v>17</v>
      </c>
      <c r="X56" s="24">
        <v>7</v>
      </c>
      <c r="Y56" s="32">
        <f t="shared" ca="1" si="0"/>
        <v>53</v>
      </c>
      <c r="Z56" s="32">
        <f t="shared" ca="1" si="1"/>
        <v>6</v>
      </c>
      <c r="AA56" s="26">
        <f t="shared" si="2"/>
        <v>47453</v>
      </c>
      <c r="AB56" s="26" t="s">
        <v>454</v>
      </c>
      <c r="AC56" s="14" t="s">
        <v>53</v>
      </c>
      <c r="AD56" s="27">
        <v>2015</v>
      </c>
      <c r="AE56" s="29" t="s">
        <v>331</v>
      </c>
      <c r="AF56" s="29" t="s">
        <v>55</v>
      </c>
      <c r="AG56" s="15" t="s">
        <v>125</v>
      </c>
      <c r="AH56" s="30" t="s">
        <v>455</v>
      </c>
      <c r="AI56" s="15" t="s">
        <v>58</v>
      </c>
      <c r="AJ56" s="15" t="s">
        <v>331</v>
      </c>
      <c r="AK56" s="16" t="s">
        <v>60</v>
      </c>
      <c r="AL56" s="14" t="s">
        <v>85</v>
      </c>
      <c r="AM56" s="14" t="s">
        <v>75</v>
      </c>
    </row>
    <row r="57" spans="1:39" s="31" customFormat="1" ht="30" customHeight="1">
      <c r="A57" s="11">
        <v>52</v>
      </c>
      <c r="B57" s="12" t="s">
        <v>456</v>
      </c>
      <c r="C57" s="13">
        <f>VLOOKUP(B57,[1]Sheet1!$A$2:$B$443,2,FALSE)</f>
        <v>7066006</v>
      </c>
      <c r="D57" s="14">
        <v>131569577</v>
      </c>
      <c r="E57" s="15" t="s">
        <v>457</v>
      </c>
      <c r="F57" s="15" t="s">
        <v>458</v>
      </c>
      <c r="G57" s="15" t="s">
        <v>78</v>
      </c>
      <c r="H57" s="15" t="s">
        <v>459</v>
      </c>
      <c r="I57" s="16" t="s">
        <v>45</v>
      </c>
      <c r="J57" s="34" t="s">
        <v>210</v>
      </c>
      <c r="K57" s="14" t="s">
        <v>184</v>
      </c>
      <c r="L57" s="18" t="s">
        <v>47</v>
      </c>
      <c r="M57" s="19" t="s">
        <v>155</v>
      </c>
      <c r="N57" s="20">
        <v>22074</v>
      </c>
      <c r="O57" s="34" t="s">
        <v>385</v>
      </c>
      <c r="P57" s="14" t="s">
        <v>386</v>
      </c>
      <c r="Q57" s="22">
        <v>39722</v>
      </c>
      <c r="R57" s="22">
        <v>39757</v>
      </c>
      <c r="S57" s="14" t="s">
        <v>387</v>
      </c>
      <c r="T57" s="22">
        <v>39539</v>
      </c>
      <c r="U57" s="22">
        <v>39538</v>
      </c>
      <c r="V57" s="23">
        <v>725.8</v>
      </c>
      <c r="W57" s="24">
        <v>22</v>
      </c>
      <c r="X57" s="24">
        <v>7</v>
      </c>
      <c r="Y57" s="32">
        <f t="shared" ca="1" si="0"/>
        <v>57</v>
      </c>
      <c r="Z57" s="32">
        <f t="shared" ca="1" si="1"/>
        <v>11</v>
      </c>
      <c r="AA57" s="26">
        <f t="shared" si="2"/>
        <v>45839</v>
      </c>
      <c r="AB57" s="26" t="s">
        <v>460</v>
      </c>
      <c r="AC57" s="14" t="s">
        <v>409</v>
      </c>
      <c r="AD57" s="27">
        <v>2000</v>
      </c>
      <c r="AE57" s="29" t="s">
        <v>178</v>
      </c>
      <c r="AF57" s="29" t="s">
        <v>55</v>
      </c>
      <c r="AG57" s="15" t="s">
        <v>261</v>
      </c>
      <c r="AH57" s="30" t="s">
        <v>461</v>
      </c>
      <c r="AI57" s="15" t="s">
        <v>161</v>
      </c>
      <c r="AJ57" s="15" t="s">
        <v>324</v>
      </c>
      <c r="AK57" s="16" t="s">
        <v>60</v>
      </c>
      <c r="AL57" s="14" t="s">
        <v>128</v>
      </c>
      <c r="AM57" s="14" t="s">
        <v>129</v>
      </c>
    </row>
    <row r="58" spans="1:39" s="31" customFormat="1" ht="30" customHeight="1">
      <c r="A58" s="11">
        <v>53</v>
      </c>
      <c r="B58" s="12" t="s">
        <v>462</v>
      </c>
      <c r="C58" s="13">
        <f>VLOOKUP(B58,[1]Sheet1!$A$2:$B$443,2,FALSE)</f>
        <v>23106305</v>
      </c>
      <c r="D58" s="14">
        <v>131949687</v>
      </c>
      <c r="E58" s="15" t="s">
        <v>463</v>
      </c>
      <c r="F58" s="15" t="s">
        <v>406</v>
      </c>
      <c r="G58" s="15" t="s">
        <v>265</v>
      </c>
      <c r="H58" s="15" t="s">
        <v>464</v>
      </c>
      <c r="I58" s="16" t="s">
        <v>45</v>
      </c>
      <c r="J58" s="34" t="s">
        <v>357</v>
      </c>
      <c r="K58" s="14" t="s">
        <v>46</v>
      </c>
      <c r="L58" s="18" t="s">
        <v>47</v>
      </c>
      <c r="M58" s="19" t="s">
        <v>155</v>
      </c>
      <c r="N58" s="20">
        <v>23307</v>
      </c>
      <c r="O58" s="34" t="s">
        <v>385</v>
      </c>
      <c r="P58" s="14" t="s">
        <v>386</v>
      </c>
      <c r="Q58" s="22">
        <v>39904</v>
      </c>
      <c r="R58" s="22">
        <v>40036</v>
      </c>
      <c r="S58" s="14" t="s">
        <v>387</v>
      </c>
      <c r="T58" s="22">
        <v>38808</v>
      </c>
      <c r="U58" s="22">
        <v>38831</v>
      </c>
      <c r="V58" s="16">
        <v>768.37</v>
      </c>
      <c r="W58" s="24">
        <v>18</v>
      </c>
      <c r="X58" s="24">
        <v>1</v>
      </c>
      <c r="Y58" s="32">
        <f ca="1">IF(MONTH(TODAY())&gt;MONTH(N58),YEAR(TODAY())-YEAR(N58),YEAR(TODAY())-YEAR(N58)-1)</f>
        <v>54</v>
      </c>
      <c r="Z58" s="32">
        <f ca="1">IF(MONTH(TODAY())&gt;MONTH(N58),MONTH(TODAY())-MONTH(N58),MONTH(TODAY())+12-MONTH(N58))</f>
        <v>7</v>
      </c>
      <c r="AA58" s="26">
        <f>IF(S58="Profesor",(DATE(YEAR(N58)+70,MONTH(N58)+1,1)),(DATE(YEAR(N58)+65,MONTH(N58)+1,1)) )</f>
        <v>47058</v>
      </c>
      <c r="AB58" s="26" t="s">
        <v>465</v>
      </c>
      <c r="AC58" s="14" t="s">
        <v>409</v>
      </c>
      <c r="AD58" s="27">
        <v>1998</v>
      </c>
      <c r="AE58" s="29" t="s">
        <v>466</v>
      </c>
      <c r="AF58" s="29" t="s">
        <v>70</v>
      </c>
      <c r="AG58" s="15" t="s">
        <v>467</v>
      </c>
      <c r="AH58" s="40" t="s">
        <v>468</v>
      </c>
      <c r="AI58" s="15" t="s">
        <v>161</v>
      </c>
      <c r="AJ58" s="15" t="s">
        <v>437</v>
      </c>
      <c r="AK58" s="16" t="s">
        <v>60</v>
      </c>
      <c r="AL58" s="14" t="s">
        <v>226</v>
      </c>
      <c r="AM58" s="14" t="s">
        <v>119</v>
      </c>
    </row>
    <row r="59" spans="1:39" s="31" customFormat="1" ht="30" customHeight="1">
      <c r="A59" s="11">
        <v>54</v>
      </c>
      <c r="B59" s="12" t="s">
        <v>469</v>
      </c>
      <c r="C59" s="13">
        <f>VLOOKUP(B59,[1]Sheet1!$A$2:$B$443,2,FALSE)</f>
        <v>31085805</v>
      </c>
      <c r="D59" s="14">
        <v>131124700</v>
      </c>
      <c r="E59" s="15" t="s">
        <v>470</v>
      </c>
      <c r="F59" s="15" t="s">
        <v>42</v>
      </c>
      <c r="G59" s="15" t="s">
        <v>265</v>
      </c>
      <c r="H59" s="15" t="s">
        <v>471</v>
      </c>
      <c r="I59" s="16" t="s">
        <v>45</v>
      </c>
      <c r="J59" s="34" t="s">
        <v>296</v>
      </c>
      <c r="K59" s="14" t="s">
        <v>184</v>
      </c>
      <c r="L59" s="18" t="s">
        <v>47</v>
      </c>
      <c r="M59" s="19" t="s">
        <v>472</v>
      </c>
      <c r="N59" s="20">
        <v>21428</v>
      </c>
      <c r="O59" s="34" t="s">
        <v>385</v>
      </c>
      <c r="P59" s="14" t="s">
        <v>386</v>
      </c>
      <c r="Q59" s="22">
        <v>39904</v>
      </c>
      <c r="R59" s="22">
        <v>39987</v>
      </c>
      <c r="S59" s="14" t="s">
        <v>387</v>
      </c>
      <c r="T59" s="22">
        <v>39753</v>
      </c>
      <c r="U59" s="22">
        <v>39752</v>
      </c>
      <c r="V59" s="23">
        <v>819.8</v>
      </c>
      <c r="W59" s="24">
        <v>25</v>
      </c>
      <c r="X59" s="24">
        <v>1</v>
      </c>
      <c r="Y59" s="32">
        <f t="shared" ca="1" si="0"/>
        <v>59</v>
      </c>
      <c r="Z59" s="32">
        <f t="shared" ca="1" si="1"/>
        <v>9</v>
      </c>
      <c r="AA59" s="26">
        <f t="shared" si="2"/>
        <v>45170</v>
      </c>
      <c r="AB59" s="26" t="s">
        <v>473</v>
      </c>
      <c r="AC59" s="14" t="s">
        <v>53</v>
      </c>
      <c r="AD59" s="27">
        <v>2014</v>
      </c>
      <c r="AE59" s="29" t="s">
        <v>168</v>
      </c>
      <c r="AF59" s="29" t="s">
        <v>70</v>
      </c>
      <c r="AG59" s="15" t="s">
        <v>314</v>
      </c>
      <c r="AH59" s="30" t="s">
        <v>474</v>
      </c>
      <c r="AI59" s="15" t="s">
        <v>161</v>
      </c>
      <c r="AJ59" s="15" t="s">
        <v>171</v>
      </c>
      <c r="AK59" s="16" t="s">
        <v>60</v>
      </c>
      <c r="AL59" s="14" t="s">
        <v>172</v>
      </c>
      <c r="AM59" s="14" t="s">
        <v>119</v>
      </c>
    </row>
    <row r="60" spans="1:39" s="31" customFormat="1" ht="30" customHeight="1">
      <c r="A60" s="11">
        <v>55</v>
      </c>
      <c r="B60" s="12" t="s">
        <v>475</v>
      </c>
      <c r="C60" s="13">
        <f>VLOOKUP(B60,[1]Sheet1!$A$2:$B$443,2,FALSE)</f>
        <v>1126008</v>
      </c>
      <c r="D60" s="14">
        <v>131572552</v>
      </c>
      <c r="E60" s="15" t="s">
        <v>476</v>
      </c>
      <c r="F60" s="15" t="s">
        <v>42</v>
      </c>
      <c r="G60" s="15" t="s">
        <v>88</v>
      </c>
      <c r="H60" s="15" t="s">
        <v>477</v>
      </c>
      <c r="I60" s="16" t="s">
        <v>45</v>
      </c>
      <c r="J60" s="34" t="s">
        <v>210</v>
      </c>
      <c r="K60" s="14" t="s">
        <v>184</v>
      </c>
      <c r="L60" s="18" t="s">
        <v>47</v>
      </c>
      <c r="M60" s="19" t="s">
        <v>155</v>
      </c>
      <c r="N60" s="20">
        <v>22251</v>
      </c>
      <c r="O60" s="34" t="s">
        <v>385</v>
      </c>
      <c r="P60" s="14" t="s">
        <v>386</v>
      </c>
      <c r="Q60" s="22">
        <v>39904</v>
      </c>
      <c r="R60" s="22">
        <v>40036</v>
      </c>
      <c r="S60" s="14" t="s">
        <v>387</v>
      </c>
      <c r="T60" s="22">
        <v>39904</v>
      </c>
      <c r="U60" s="22" t="s">
        <v>478</v>
      </c>
      <c r="V60" s="23">
        <v>807.43</v>
      </c>
      <c r="W60" s="24">
        <v>23</v>
      </c>
      <c r="X60" s="24">
        <v>3</v>
      </c>
      <c r="Y60" s="32">
        <f t="shared" ca="1" si="0"/>
        <v>57</v>
      </c>
      <c r="Z60" s="32">
        <f t="shared" ca="1" si="1"/>
        <v>5</v>
      </c>
      <c r="AA60" s="26">
        <f t="shared" si="2"/>
        <v>46023</v>
      </c>
      <c r="AB60" s="26" t="s">
        <v>479</v>
      </c>
      <c r="AC60" s="14" t="s">
        <v>53</v>
      </c>
      <c r="AD60" s="27">
        <v>2014</v>
      </c>
      <c r="AE60" s="29" t="s">
        <v>212</v>
      </c>
      <c r="AF60" s="29" t="s">
        <v>55</v>
      </c>
      <c r="AG60" s="15" t="s">
        <v>396</v>
      </c>
      <c r="AH60" s="30" t="s">
        <v>480</v>
      </c>
      <c r="AI60" s="15" t="s">
        <v>161</v>
      </c>
      <c r="AJ60" s="15" t="s">
        <v>212</v>
      </c>
      <c r="AK60" s="16" t="s">
        <v>60</v>
      </c>
      <c r="AL60" s="14" t="s">
        <v>162</v>
      </c>
      <c r="AM60" s="14" t="s">
        <v>62</v>
      </c>
    </row>
    <row r="61" spans="1:39" s="31" customFormat="1" ht="30" customHeight="1">
      <c r="A61" s="11">
        <v>56</v>
      </c>
      <c r="B61" s="12" t="s">
        <v>481</v>
      </c>
      <c r="C61" s="13">
        <f>VLOOKUP(B61,[1]Sheet1!$A$2:$B$443,2,FALSE)</f>
        <v>4116104</v>
      </c>
      <c r="D61" s="14">
        <v>131693936</v>
      </c>
      <c r="E61" s="15" t="s">
        <v>482</v>
      </c>
      <c r="F61" s="15" t="s">
        <v>406</v>
      </c>
      <c r="G61" s="15" t="s">
        <v>139</v>
      </c>
      <c r="H61" s="15" t="s">
        <v>483</v>
      </c>
      <c r="I61" s="16" t="s">
        <v>45</v>
      </c>
      <c r="J61" s="34" t="s">
        <v>343</v>
      </c>
      <c r="K61" s="14" t="s">
        <v>46</v>
      </c>
      <c r="L61" s="18" t="s">
        <v>47</v>
      </c>
      <c r="M61" s="19" t="s">
        <v>90</v>
      </c>
      <c r="N61" s="20">
        <v>22589</v>
      </c>
      <c r="O61" s="34" t="s">
        <v>385</v>
      </c>
      <c r="P61" s="14" t="s">
        <v>386</v>
      </c>
      <c r="Q61" s="22">
        <v>40087</v>
      </c>
      <c r="R61" s="22">
        <v>40077</v>
      </c>
      <c r="S61" s="14" t="s">
        <v>387</v>
      </c>
      <c r="T61" s="22">
        <v>39934</v>
      </c>
      <c r="U61" s="22">
        <v>39933</v>
      </c>
      <c r="V61" s="23">
        <v>819.19</v>
      </c>
      <c r="W61" s="24">
        <v>22</v>
      </c>
      <c r="X61" s="24">
        <v>7</v>
      </c>
      <c r="Y61" s="32">
        <f t="shared" ca="1" si="0"/>
        <v>56</v>
      </c>
      <c r="Z61" s="32">
        <f t="shared" ca="1" si="1"/>
        <v>6</v>
      </c>
      <c r="AA61" s="26">
        <f t="shared" si="2"/>
        <v>46357</v>
      </c>
      <c r="AB61" s="26" t="s">
        <v>484</v>
      </c>
      <c r="AC61" s="14" t="s">
        <v>409</v>
      </c>
      <c r="AD61" s="27">
        <v>1995</v>
      </c>
      <c r="AE61" s="29" t="s">
        <v>485</v>
      </c>
      <c r="AF61" s="29" t="s">
        <v>70</v>
      </c>
      <c r="AG61" s="15" t="s">
        <v>486</v>
      </c>
      <c r="AH61" s="40" t="s">
        <v>487</v>
      </c>
      <c r="AI61" s="15" t="s">
        <v>161</v>
      </c>
      <c r="AJ61" s="15" t="s">
        <v>117</v>
      </c>
      <c r="AK61" s="16" t="s">
        <v>60</v>
      </c>
      <c r="AL61" s="14" t="s">
        <v>118</v>
      </c>
      <c r="AM61" s="14" t="s">
        <v>119</v>
      </c>
    </row>
    <row r="62" spans="1:39" s="31" customFormat="1" ht="30" customHeight="1">
      <c r="A62" s="11">
        <v>57</v>
      </c>
      <c r="B62" s="12" t="s">
        <v>488</v>
      </c>
      <c r="C62" s="13">
        <f>VLOOKUP(B62,[1]Sheet1!$A$2:$B$443,2,FALSE)</f>
        <v>27086402</v>
      </c>
      <c r="D62" s="14">
        <v>131943605</v>
      </c>
      <c r="E62" s="15" t="s">
        <v>489</v>
      </c>
      <c r="F62" s="15" t="s">
        <v>42</v>
      </c>
      <c r="G62" s="15" t="s">
        <v>139</v>
      </c>
      <c r="H62" s="15" t="s">
        <v>490</v>
      </c>
      <c r="I62" s="16" t="s">
        <v>45</v>
      </c>
      <c r="J62" s="34" t="s">
        <v>491</v>
      </c>
      <c r="K62" s="14" t="s">
        <v>46</v>
      </c>
      <c r="L62" s="18" t="s">
        <v>47</v>
      </c>
      <c r="M62" s="19" t="s">
        <v>155</v>
      </c>
      <c r="N62" s="20">
        <v>23616</v>
      </c>
      <c r="O62" s="34" t="s">
        <v>385</v>
      </c>
      <c r="P62" s="14" t="s">
        <v>386</v>
      </c>
      <c r="Q62" s="22">
        <v>40087</v>
      </c>
      <c r="R62" s="22" t="s">
        <v>492</v>
      </c>
      <c r="S62" s="14" t="s">
        <v>387</v>
      </c>
      <c r="T62" s="22">
        <v>39934</v>
      </c>
      <c r="U62" s="22">
        <v>39933</v>
      </c>
      <c r="V62" s="23">
        <v>820</v>
      </c>
      <c r="W62" s="24">
        <v>18</v>
      </c>
      <c r="X62" s="24">
        <v>3</v>
      </c>
      <c r="Y62" s="32">
        <f t="shared" ca="1" si="0"/>
        <v>53</v>
      </c>
      <c r="Z62" s="32">
        <f t="shared" ca="1" si="1"/>
        <v>9</v>
      </c>
      <c r="AA62" s="26">
        <f t="shared" si="2"/>
        <v>47362</v>
      </c>
      <c r="AB62" s="26" t="s">
        <v>493</v>
      </c>
      <c r="AC62" s="14" t="s">
        <v>53</v>
      </c>
      <c r="AD62" s="27">
        <v>2016</v>
      </c>
      <c r="AE62" s="29" t="s">
        <v>54</v>
      </c>
      <c r="AF62" s="29" t="s">
        <v>55</v>
      </c>
      <c r="AG62" s="15" t="s">
        <v>396</v>
      </c>
      <c r="AH62" s="30" t="s">
        <v>494</v>
      </c>
      <c r="AI62" s="15" t="s">
        <v>161</v>
      </c>
      <c r="AJ62" s="15" t="s">
        <v>117</v>
      </c>
      <c r="AK62" s="16" t="s">
        <v>60</v>
      </c>
      <c r="AL62" s="14" t="s">
        <v>118</v>
      </c>
      <c r="AM62" s="14" t="s">
        <v>119</v>
      </c>
    </row>
    <row r="63" spans="1:39" s="31" customFormat="1" ht="30" customHeight="1">
      <c r="A63" s="11">
        <v>58</v>
      </c>
      <c r="B63" s="12" t="s">
        <v>495</v>
      </c>
      <c r="C63" s="13">
        <f>VLOOKUP(B63,[1]Sheet1!$A$2:$B$443,2,FALSE)</f>
        <v>31106403</v>
      </c>
      <c r="D63" s="14">
        <v>132008753</v>
      </c>
      <c r="E63" s="15" t="s">
        <v>496</v>
      </c>
      <c r="F63" s="15" t="s">
        <v>406</v>
      </c>
      <c r="G63" s="15" t="s">
        <v>139</v>
      </c>
      <c r="H63" s="15" t="s">
        <v>497</v>
      </c>
      <c r="I63" s="16" t="s">
        <v>45</v>
      </c>
      <c r="J63" s="34" t="s">
        <v>498</v>
      </c>
      <c r="K63" s="14" t="s">
        <v>46</v>
      </c>
      <c r="L63" s="18" t="s">
        <v>47</v>
      </c>
      <c r="M63" s="19" t="s">
        <v>281</v>
      </c>
      <c r="N63" s="20">
        <v>23681</v>
      </c>
      <c r="O63" s="34" t="s">
        <v>385</v>
      </c>
      <c r="P63" s="14" t="s">
        <v>386</v>
      </c>
      <c r="Q63" s="22">
        <v>40269</v>
      </c>
      <c r="R63" s="22">
        <v>40415</v>
      </c>
      <c r="S63" s="14" t="s">
        <v>387</v>
      </c>
      <c r="T63" s="22">
        <v>39052</v>
      </c>
      <c r="U63" s="22">
        <v>39051</v>
      </c>
      <c r="V63" s="23">
        <v>820</v>
      </c>
      <c r="W63" s="24">
        <v>18</v>
      </c>
      <c r="X63" s="24">
        <v>1</v>
      </c>
      <c r="Y63" s="32">
        <f ca="1">IF(MONTH(TODAY())&gt;MONTH(N63),YEAR(TODAY())-YEAR(N63),YEAR(TODAY())-YEAR(N63)-1)</f>
        <v>53</v>
      </c>
      <c r="Z63" s="32">
        <f ca="1">IF(MONTH(TODAY())&gt;MONTH(N63),MONTH(TODAY())-MONTH(N63),MONTH(TODAY())+12-MONTH(N63))</f>
        <v>7</v>
      </c>
      <c r="AA63" s="26">
        <f>IF(S63="Profesor",(DATE(YEAR(N63)+70,MONTH(N63)+1,1)),(DATE(YEAR(N63)+65,MONTH(N63)+1,1)) )</f>
        <v>47423</v>
      </c>
      <c r="AB63" s="26" t="s">
        <v>499</v>
      </c>
      <c r="AC63" s="14" t="s">
        <v>409</v>
      </c>
      <c r="AD63" s="27">
        <v>1994</v>
      </c>
      <c r="AE63" s="29" t="s">
        <v>500</v>
      </c>
      <c r="AF63" s="29" t="s">
        <v>70</v>
      </c>
      <c r="AG63" s="15" t="s">
        <v>501</v>
      </c>
      <c r="AH63" s="40" t="s">
        <v>502</v>
      </c>
      <c r="AI63" s="15" t="s">
        <v>161</v>
      </c>
      <c r="AJ63" s="15" t="s">
        <v>503</v>
      </c>
      <c r="AK63" s="16" t="s">
        <v>60</v>
      </c>
      <c r="AL63" s="14" t="s">
        <v>118</v>
      </c>
      <c r="AM63" s="14" t="s">
        <v>119</v>
      </c>
    </row>
    <row r="64" spans="1:39" s="31" customFormat="1" ht="30" customHeight="1">
      <c r="A64" s="11">
        <v>59</v>
      </c>
      <c r="B64" s="12" t="s">
        <v>504</v>
      </c>
      <c r="C64" s="13">
        <f>VLOOKUP(B64,[1]Sheet1!$A$2:$B$443,2,FALSE)</f>
        <v>23086005</v>
      </c>
      <c r="D64" s="14">
        <v>131572570</v>
      </c>
      <c r="E64" s="15" t="s">
        <v>505</v>
      </c>
      <c r="F64" s="15" t="s">
        <v>458</v>
      </c>
      <c r="G64" s="15" t="s">
        <v>139</v>
      </c>
      <c r="H64" s="15" t="s">
        <v>506</v>
      </c>
      <c r="I64" s="16" t="s">
        <v>45</v>
      </c>
      <c r="J64" s="34" t="s">
        <v>210</v>
      </c>
      <c r="K64" s="14" t="s">
        <v>184</v>
      </c>
      <c r="L64" s="18" t="s">
        <v>47</v>
      </c>
      <c r="M64" s="19" t="s">
        <v>507</v>
      </c>
      <c r="N64" s="20">
        <v>22151</v>
      </c>
      <c r="O64" s="34" t="s">
        <v>385</v>
      </c>
      <c r="P64" s="14" t="s">
        <v>386</v>
      </c>
      <c r="Q64" s="22">
        <v>40269</v>
      </c>
      <c r="R64" s="22">
        <v>40337</v>
      </c>
      <c r="S64" s="14" t="s">
        <v>387</v>
      </c>
      <c r="T64" s="22">
        <v>40179</v>
      </c>
      <c r="U64" s="22">
        <v>40178</v>
      </c>
      <c r="V64" s="23">
        <v>820</v>
      </c>
      <c r="W64" s="24">
        <v>24</v>
      </c>
      <c r="X64" s="24">
        <v>3</v>
      </c>
      <c r="Y64" s="32">
        <f t="shared" ca="1" si="0"/>
        <v>57</v>
      </c>
      <c r="Z64" s="32">
        <f t="shared" ca="1" si="1"/>
        <v>9</v>
      </c>
      <c r="AA64" s="26">
        <f t="shared" si="2"/>
        <v>45901</v>
      </c>
      <c r="AB64" s="26" t="s">
        <v>508</v>
      </c>
      <c r="AC64" s="14" t="s">
        <v>409</v>
      </c>
      <c r="AD64" s="27">
        <v>2001</v>
      </c>
      <c r="AE64" s="29" t="s">
        <v>509</v>
      </c>
      <c r="AF64" s="29" t="s">
        <v>70</v>
      </c>
      <c r="AG64" s="15" t="s">
        <v>510</v>
      </c>
      <c r="AH64" s="30" t="s">
        <v>511</v>
      </c>
      <c r="AI64" s="15" t="s">
        <v>161</v>
      </c>
      <c r="AJ64" s="15" t="s">
        <v>142</v>
      </c>
      <c r="AK64" s="16" t="s">
        <v>60</v>
      </c>
      <c r="AL64" s="14" t="s">
        <v>145</v>
      </c>
      <c r="AM64" s="14" t="s">
        <v>119</v>
      </c>
    </row>
    <row r="65" spans="1:39" s="31" customFormat="1" ht="30" customHeight="1">
      <c r="A65" s="11">
        <v>60</v>
      </c>
      <c r="B65" s="12" t="s">
        <v>512</v>
      </c>
      <c r="C65" s="13">
        <f>VLOOKUP(B65,[1]Sheet1!$A$2:$B$443,2,FALSE)</f>
        <v>12055302</v>
      </c>
      <c r="D65" s="14">
        <v>130869919</v>
      </c>
      <c r="E65" s="15" t="s">
        <v>513</v>
      </c>
      <c r="F65" s="15" t="s">
        <v>406</v>
      </c>
      <c r="G65" s="15" t="s">
        <v>78</v>
      </c>
      <c r="H65" s="15" t="s">
        <v>514</v>
      </c>
      <c r="I65" s="16" t="s">
        <v>45</v>
      </c>
      <c r="J65" s="34" t="s">
        <v>236</v>
      </c>
      <c r="K65" s="14" t="s">
        <v>46</v>
      </c>
      <c r="L65" s="18" t="s">
        <v>101</v>
      </c>
      <c r="M65" s="19" t="s">
        <v>515</v>
      </c>
      <c r="N65" s="20">
        <v>19491</v>
      </c>
      <c r="O65" s="34" t="s">
        <v>385</v>
      </c>
      <c r="P65" s="14" t="s">
        <v>386</v>
      </c>
      <c r="Q65" s="22">
        <v>40452</v>
      </c>
      <c r="R65" s="22">
        <v>40506</v>
      </c>
      <c r="S65" s="14" t="s">
        <v>387</v>
      </c>
      <c r="T65" s="22">
        <v>35034</v>
      </c>
      <c r="U65" s="22">
        <v>35033</v>
      </c>
      <c r="V65" s="23">
        <v>820</v>
      </c>
      <c r="W65" s="24">
        <v>30</v>
      </c>
      <c r="X65" s="24">
        <v>7</v>
      </c>
      <c r="Y65" s="32">
        <f t="shared" ca="1" si="0"/>
        <v>64</v>
      </c>
      <c r="Z65" s="32">
        <f t="shared" ca="1" si="1"/>
        <v>12</v>
      </c>
      <c r="AA65" s="26">
        <f t="shared" si="2"/>
        <v>43252</v>
      </c>
      <c r="AB65" s="26" t="s">
        <v>516</v>
      </c>
      <c r="AC65" s="14" t="s">
        <v>409</v>
      </c>
      <c r="AD65" s="27">
        <v>2007</v>
      </c>
      <c r="AE65" s="29" t="s">
        <v>517</v>
      </c>
      <c r="AF65" s="29" t="s">
        <v>55</v>
      </c>
      <c r="AG65" s="15" t="s">
        <v>518</v>
      </c>
      <c r="AH65" s="38" t="s">
        <v>519</v>
      </c>
      <c r="AI65" s="15" t="s">
        <v>316</v>
      </c>
      <c r="AJ65" s="15" t="s">
        <v>520</v>
      </c>
      <c r="AK65" s="16" t="s">
        <v>60</v>
      </c>
      <c r="AL65" s="14" t="s">
        <v>107</v>
      </c>
      <c r="AM65" s="14" t="s">
        <v>108</v>
      </c>
    </row>
    <row r="66" spans="1:39" s="31" customFormat="1" ht="30" customHeight="1">
      <c r="A66" s="11">
        <v>61</v>
      </c>
      <c r="B66" s="12" t="s">
        <v>521</v>
      </c>
      <c r="C66" s="13">
        <f>VLOOKUP(B66,[1]Sheet1!$A$2:$B$443,2,FALSE)</f>
        <v>18085504</v>
      </c>
      <c r="D66" s="14">
        <v>131287865</v>
      </c>
      <c r="E66" s="15" t="s">
        <v>522</v>
      </c>
      <c r="F66" s="15" t="s">
        <v>406</v>
      </c>
      <c r="G66" s="15" t="s">
        <v>78</v>
      </c>
      <c r="H66" s="15" t="s">
        <v>523</v>
      </c>
      <c r="I66" s="16" t="s">
        <v>45</v>
      </c>
      <c r="J66" s="34" t="s">
        <v>274</v>
      </c>
      <c r="K66" s="14" t="s">
        <v>46</v>
      </c>
      <c r="L66" s="18" t="s">
        <v>47</v>
      </c>
      <c r="M66" s="19" t="s">
        <v>67</v>
      </c>
      <c r="N66" s="20">
        <v>20319</v>
      </c>
      <c r="O66" s="34" t="s">
        <v>385</v>
      </c>
      <c r="P66" s="14" t="s">
        <v>386</v>
      </c>
      <c r="Q66" s="22">
        <v>40452</v>
      </c>
      <c r="R66" s="22">
        <v>40456</v>
      </c>
      <c r="S66" s="14" t="s">
        <v>387</v>
      </c>
      <c r="T66" s="22">
        <v>37895</v>
      </c>
      <c r="U66" s="22">
        <v>37894</v>
      </c>
      <c r="V66" s="23">
        <v>807.7</v>
      </c>
      <c r="W66" s="24">
        <v>27</v>
      </c>
      <c r="X66" s="24">
        <v>7</v>
      </c>
      <c r="Y66" s="32">
        <f ca="1">IF(MONTH(TODAY())&gt;MONTH(N66),YEAR(TODAY())-YEAR(N66),YEAR(TODAY())-YEAR(N66)-1)</f>
        <v>62</v>
      </c>
      <c r="Z66" s="32">
        <f ca="1">IF(MONTH(TODAY())&gt;MONTH(N66),MONTH(TODAY())-MONTH(N66),MONTH(TODAY())+12-MONTH(N66))</f>
        <v>9</v>
      </c>
      <c r="AA66" s="26">
        <f>IF(S66="Profesor",(DATE(YEAR(N66)+70,MONTH(N66)+1,1)),(DATE(YEAR(N66)+65,MONTH(N66)+1,1)) )</f>
        <v>44075</v>
      </c>
      <c r="AB66" s="26" t="s">
        <v>524</v>
      </c>
      <c r="AC66" s="14" t="s">
        <v>409</v>
      </c>
      <c r="AD66" s="27">
        <v>1997</v>
      </c>
      <c r="AE66" s="29" t="s">
        <v>525</v>
      </c>
      <c r="AF66" s="29" t="s">
        <v>55</v>
      </c>
      <c r="AG66" s="15" t="s">
        <v>261</v>
      </c>
      <c r="AH66" s="30" t="s">
        <v>526</v>
      </c>
      <c r="AI66" s="15" t="s">
        <v>161</v>
      </c>
      <c r="AJ66" s="15" t="s">
        <v>212</v>
      </c>
      <c r="AK66" s="16" t="s">
        <v>60</v>
      </c>
      <c r="AL66" s="14" t="s">
        <v>162</v>
      </c>
      <c r="AM66" s="14" t="s">
        <v>62</v>
      </c>
    </row>
    <row r="67" spans="1:39" s="63" customFormat="1" ht="30" customHeight="1">
      <c r="A67" s="11">
        <v>62</v>
      </c>
      <c r="B67" s="12" t="s">
        <v>2777</v>
      </c>
      <c r="C67" s="60">
        <v>30125205</v>
      </c>
      <c r="D67" s="14">
        <v>131276028</v>
      </c>
      <c r="E67" s="15" t="s">
        <v>2778</v>
      </c>
      <c r="F67" s="15" t="s">
        <v>406</v>
      </c>
      <c r="G67" s="15" t="s">
        <v>78</v>
      </c>
      <c r="H67" s="15" t="s">
        <v>2779</v>
      </c>
      <c r="I67" s="61" t="s">
        <v>45</v>
      </c>
      <c r="J67" s="34" t="s">
        <v>274</v>
      </c>
      <c r="K67" s="14" t="s">
        <v>46</v>
      </c>
      <c r="L67" s="18" t="s">
        <v>47</v>
      </c>
      <c r="M67" s="19" t="s">
        <v>1285</v>
      </c>
      <c r="N67" s="20">
        <v>19358</v>
      </c>
      <c r="O67" s="34" t="s">
        <v>385</v>
      </c>
      <c r="P67" s="14" t="s">
        <v>386</v>
      </c>
      <c r="Q67" s="22">
        <v>40452</v>
      </c>
      <c r="R67" s="22">
        <v>40494</v>
      </c>
      <c r="S67" s="14" t="s">
        <v>387</v>
      </c>
      <c r="T67" s="22">
        <v>39052</v>
      </c>
      <c r="U67" s="22">
        <v>39051</v>
      </c>
      <c r="V67" s="62">
        <v>818.4</v>
      </c>
      <c r="W67" s="24">
        <v>24</v>
      </c>
      <c r="X67" s="24">
        <v>1</v>
      </c>
      <c r="Y67" s="32">
        <f ca="1">IF(MONTH(TODAY())&gt;MONTH(N67),YEAR(TODAY())-YEAR(N67),YEAR(TODAY())-YEAR(N67)-1)</f>
        <v>65</v>
      </c>
      <c r="Z67" s="32">
        <f ca="1">IF(MONTH(TODAY())&gt;MONTH(N67),MONTH(TODAY())-MONTH(N67),MONTH(TODAY())+12-MONTH(N67))</f>
        <v>5</v>
      </c>
      <c r="AA67" s="26">
        <f>IF(S67="Profesor",(DATE(YEAR(N67)+70,MONTH(N67)+1,1)),(DATE(YEAR(N67)+65,MONTH(N67)+1,1)) )</f>
        <v>43101</v>
      </c>
      <c r="AB67" s="26" t="s">
        <v>2780</v>
      </c>
      <c r="AC67" s="14" t="s">
        <v>409</v>
      </c>
      <c r="AD67" s="27">
        <v>1992</v>
      </c>
      <c r="AE67" s="29" t="s">
        <v>525</v>
      </c>
      <c r="AF67" s="29" t="s">
        <v>55</v>
      </c>
      <c r="AG67" s="15" t="s">
        <v>261</v>
      </c>
      <c r="AH67" s="30" t="s">
        <v>2781</v>
      </c>
      <c r="AI67" s="15" t="s">
        <v>161</v>
      </c>
      <c r="AJ67" s="29" t="s">
        <v>212</v>
      </c>
      <c r="AK67" s="61" t="s">
        <v>60</v>
      </c>
      <c r="AL67" s="14" t="s">
        <v>162</v>
      </c>
      <c r="AM67" s="14" t="s">
        <v>62</v>
      </c>
    </row>
    <row r="68" spans="1:39" s="31" customFormat="1" ht="30" customHeight="1">
      <c r="A68" s="11">
        <v>63</v>
      </c>
      <c r="B68" s="12" t="s">
        <v>527</v>
      </c>
      <c r="C68" s="13">
        <f>VLOOKUP(B68,[1]Sheet1!$A$2:$B$443,2,FALSE)</f>
        <v>19085806</v>
      </c>
      <c r="D68" s="14">
        <v>131569575</v>
      </c>
      <c r="E68" s="15" t="s">
        <v>528</v>
      </c>
      <c r="F68" s="15" t="s">
        <v>42</v>
      </c>
      <c r="G68" s="15" t="s">
        <v>139</v>
      </c>
      <c r="H68" s="15" t="s">
        <v>529</v>
      </c>
      <c r="I68" s="16" t="s">
        <v>45</v>
      </c>
      <c r="J68" s="34" t="s">
        <v>210</v>
      </c>
      <c r="K68" s="14" t="s">
        <v>46</v>
      </c>
      <c r="L68" s="18" t="s">
        <v>47</v>
      </c>
      <c r="M68" s="19" t="s">
        <v>530</v>
      </c>
      <c r="N68" s="20">
        <v>21416</v>
      </c>
      <c r="O68" s="34" t="s">
        <v>385</v>
      </c>
      <c r="P68" s="14" t="s">
        <v>386</v>
      </c>
      <c r="Q68" s="22">
        <v>40452</v>
      </c>
      <c r="R68" s="22">
        <v>40456</v>
      </c>
      <c r="S68" s="14" t="s">
        <v>387</v>
      </c>
      <c r="T68" s="22">
        <v>38139</v>
      </c>
      <c r="U68" s="22">
        <v>38138</v>
      </c>
      <c r="V68" s="23">
        <v>820</v>
      </c>
      <c r="W68" s="24">
        <v>17</v>
      </c>
      <c r="X68" s="24">
        <v>4</v>
      </c>
      <c r="Y68" s="32">
        <f ca="1">IF(MONTH(TODAY())&gt;MONTH(N68),YEAR(TODAY())-YEAR(N68),YEAR(TODAY())-YEAR(N68)-1)</f>
        <v>59</v>
      </c>
      <c r="Z68" s="32">
        <f ca="1">IF(MONTH(TODAY())&gt;MONTH(N68),MONTH(TODAY())-MONTH(N68),MONTH(TODAY())+12-MONTH(N68))</f>
        <v>9</v>
      </c>
      <c r="AA68" s="26">
        <f>IF(S68="Profesor",(DATE(YEAR(N68)+70,MONTH(N68)+1,1)),(DATE(YEAR(N68)+65,MONTH(N68)+1,1)) )</f>
        <v>45170</v>
      </c>
      <c r="AB68" s="26" t="s">
        <v>531</v>
      </c>
      <c r="AC68" s="14" t="s">
        <v>53</v>
      </c>
      <c r="AD68" s="27">
        <v>2015</v>
      </c>
      <c r="AE68" s="29" t="s">
        <v>291</v>
      </c>
      <c r="AF68" s="29" t="s">
        <v>55</v>
      </c>
      <c r="AG68" s="15" t="s">
        <v>150</v>
      </c>
      <c r="AH68" s="30" t="s">
        <v>532</v>
      </c>
      <c r="AI68" s="15" t="s">
        <v>161</v>
      </c>
      <c r="AJ68" s="15" t="s">
        <v>533</v>
      </c>
      <c r="AK68" s="16" t="s">
        <v>60</v>
      </c>
      <c r="AL68" s="14" t="s">
        <v>292</v>
      </c>
      <c r="AM68" s="14" t="s">
        <v>75</v>
      </c>
    </row>
    <row r="69" spans="1:39" s="31" customFormat="1" ht="30" customHeight="1">
      <c r="A69" s="11">
        <v>64</v>
      </c>
      <c r="B69" s="12" t="s">
        <v>534</v>
      </c>
      <c r="C69" s="13">
        <f>VLOOKUP(B69,[1]Sheet1!$A$2:$B$443,2,FALSE)</f>
        <v>31125820</v>
      </c>
      <c r="D69" s="41">
        <v>131127744</v>
      </c>
      <c r="E69" s="15" t="s">
        <v>535</v>
      </c>
      <c r="F69" s="15" t="s">
        <v>406</v>
      </c>
      <c r="G69" s="15" t="s">
        <v>139</v>
      </c>
      <c r="H69" s="15" t="s">
        <v>536</v>
      </c>
      <c r="I69" s="16" t="s">
        <v>45</v>
      </c>
      <c r="J69" s="34" t="s">
        <v>296</v>
      </c>
      <c r="K69" s="14" t="s">
        <v>46</v>
      </c>
      <c r="L69" s="18" t="s">
        <v>47</v>
      </c>
      <c r="M69" s="19" t="s">
        <v>90</v>
      </c>
      <c r="N69" s="20">
        <v>21550</v>
      </c>
      <c r="O69" s="34" t="s">
        <v>385</v>
      </c>
      <c r="P69" s="14" t="s">
        <v>386</v>
      </c>
      <c r="Q69" s="22">
        <v>40452</v>
      </c>
      <c r="R69" s="22">
        <v>40456</v>
      </c>
      <c r="S69" s="14" t="s">
        <v>387</v>
      </c>
      <c r="T69" s="22">
        <v>38565</v>
      </c>
      <c r="U69" s="22">
        <v>38564</v>
      </c>
      <c r="V69" s="23">
        <v>820</v>
      </c>
      <c r="W69" s="24">
        <v>22</v>
      </c>
      <c r="X69" s="24">
        <v>1</v>
      </c>
      <c r="Y69" s="32">
        <f ca="1">IF(MONTH(TODAY())&gt;MONTH(N69),YEAR(TODAY())-YEAR(N69),YEAR(TODAY())-YEAR(N69)-1)</f>
        <v>59</v>
      </c>
      <c r="Z69" s="32">
        <f ca="1">IF(MONTH(TODAY())&gt;MONTH(N69),MONTH(TODAY())-MONTH(N69),MONTH(TODAY())+12-MONTH(N69))</f>
        <v>5</v>
      </c>
      <c r="AA69" s="26">
        <f>IF(S69="Profesor",(DATE(YEAR(N69)+70,MONTH(N69)+1,1)),(DATE(YEAR(N69)+65,MONTH(N69)+1,1)) )</f>
        <v>45292</v>
      </c>
      <c r="AB69" s="26" t="s">
        <v>537</v>
      </c>
      <c r="AC69" s="14" t="s">
        <v>409</v>
      </c>
      <c r="AD69" s="27">
        <v>2001</v>
      </c>
      <c r="AE69" s="29" t="s">
        <v>389</v>
      </c>
      <c r="AF69" s="29" t="s">
        <v>70</v>
      </c>
      <c r="AG69" s="15" t="s">
        <v>239</v>
      </c>
      <c r="AH69" s="30" t="s">
        <v>538</v>
      </c>
      <c r="AI69" s="15" t="s">
        <v>161</v>
      </c>
      <c r="AJ69" s="15" t="s">
        <v>539</v>
      </c>
      <c r="AK69" s="16" t="s">
        <v>60</v>
      </c>
      <c r="AL69" s="14" t="s">
        <v>540</v>
      </c>
      <c r="AM69" s="14" t="s">
        <v>75</v>
      </c>
    </row>
    <row r="70" spans="1:39" s="31" customFormat="1" ht="30" customHeight="1">
      <c r="A70" s="11">
        <v>65</v>
      </c>
      <c r="B70" s="12" t="s">
        <v>541</v>
      </c>
      <c r="C70" s="13">
        <f>VLOOKUP(B70,[1]Sheet1!$A$2:$B$443,2,FALSE)</f>
        <v>5115403</v>
      </c>
      <c r="D70" s="14">
        <v>131290231</v>
      </c>
      <c r="E70" s="15" t="s">
        <v>542</v>
      </c>
      <c r="F70" s="15" t="s">
        <v>406</v>
      </c>
      <c r="G70" s="15" t="s">
        <v>543</v>
      </c>
      <c r="H70" s="15" t="s">
        <v>544</v>
      </c>
      <c r="I70" s="16" t="s">
        <v>45</v>
      </c>
      <c r="J70" s="34" t="s">
        <v>274</v>
      </c>
      <c r="K70" s="14" t="s">
        <v>46</v>
      </c>
      <c r="L70" s="18" t="s">
        <v>47</v>
      </c>
      <c r="M70" s="19" t="s">
        <v>545</v>
      </c>
      <c r="N70" s="20">
        <v>20033</v>
      </c>
      <c r="O70" s="34" t="s">
        <v>385</v>
      </c>
      <c r="P70" s="14" t="s">
        <v>386</v>
      </c>
      <c r="Q70" s="22">
        <v>40452</v>
      </c>
      <c r="R70" s="22">
        <v>40506</v>
      </c>
      <c r="S70" s="14" t="s">
        <v>387</v>
      </c>
      <c r="T70" s="22">
        <v>39692</v>
      </c>
      <c r="U70" s="22">
        <v>39692</v>
      </c>
      <c r="V70" s="23">
        <v>733.2</v>
      </c>
      <c r="W70" s="24">
        <v>25</v>
      </c>
      <c r="X70" s="24">
        <v>7</v>
      </c>
      <c r="Y70" s="32">
        <f ca="1">IF(MONTH(TODAY())&gt;MONTH(N70),YEAR(TODAY())-YEAR(N70),YEAR(TODAY())-YEAR(N70)-1)</f>
        <v>63</v>
      </c>
      <c r="Z70" s="32">
        <f ca="1">IF(MONTH(TODAY())&gt;MONTH(N70),MONTH(TODAY())-MONTH(N70),MONTH(TODAY())+12-MONTH(N70))</f>
        <v>6</v>
      </c>
      <c r="AA70" s="26">
        <f>IF(S70="Profesor",(DATE(YEAR(N70)+70,MONTH(N70)+1,1)),(DATE(YEAR(N70)+65,MONTH(N70)+1,1)) )</f>
        <v>43800</v>
      </c>
      <c r="AB70" s="26" t="s">
        <v>546</v>
      </c>
      <c r="AC70" s="14" t="s">
        <v>409</v>
      </c>
      <c r="AD70" s="27">
        <v>1989</v>
      </c>
      <c r="AE70" s="29" t="s">
        <v>547</v>
      </c>
      <c r="AF70" s="29" t="s">
        <v>70</v>
      </c>
      <c r="AG70" s="15" t="s">
        <v>548</v>
      </c>
      <c r="AH70" s="38" t="s">
        <v>549</v>
      </c>
      <c r="AI70" s="15" t="s">
        <v>170</v>
      </c>
      <c r="AJ70" s="15" t="s">
        <v>550</v>
      </c>
      <c r="AK70" s="16" t="s">
        <v>60</v>
      </c>
      <c r="AL70" s="14" t="s">
        <v>550</v>
      </c>
      <c r="AM70" s="14" t="s">
        <v>62</v>
      </c>
    </row>
    <row r="71" spans="1:39" s="31" customFormat="1" ht="30" customHeight="1">
      <c r="A71" s="11">
        <v>66</v>
      </c>
      <c r="B71" s="12" t="s">
        <v>551</v>
      </c>
      <c r="C71" s="13">
        <f>VLOOKUP(B71,[1]Sheet1!$A$2:$B$443,2,FALSE)</f>
        <v>22065602</v>
      </c>
      <c r="D71" s="14">
        <v>130935589</v>
      </c>
      <c r="E71" s="15" t="s">
        <v>552</v>
      </c>
      <c r="F71" s="15" t="s">
        <v>458</v>
      </c>
      <c r="G71" s="15" t="s">
        <v>78</v>
      </c>
      <c r="H71" s="15" t="s">
        <v>553</v>
      </c>
      <c r="I71" s="16" t="s">
        <v>45</v>
      </c>
      <c r="J71" s="34" t="s">
        <v>554</v>
      </c>
      <c r="K71" s="14" t="s">
        <v>184</v>
      </c>
      <c r="L71" s="18" t="s">
        <v>101</v>
      </c>
      <c r="M71" s="19" t="s">
        <v>555</v>
      </c>
      <c r="N71" s="20">
        <v>20628</v>
      </c>
      <c r="O71" s="34" t="s">
        <v>385</v>
      </c>
      <c r="P71" s="14" t="s">
        <v>386</v>
      </c>
      <c r="Q71" s="22">
        <v>40452</v>
      </c>
      <c r="R71" s="22">
        <v>40456</v>
      </c>
      <c r="S71" s="14" t="s">
        <v>387</v>
      </c>
      <c r="T71" s="22">
        <v>40299</v>
      </c>
      <c r="U71" s="22">
        <v>40298</v>
      </c>
      <c r="V71" s="23">
        <v>808.8</v>
      </c>
      <c r="W71" s="24">
        <v>29</v>
      </c>
      <c r="X71" s="24">
        <v>2</v>
      </c>
      <c r="Y71" s="32">
        <f t="shared" ca="1" si="0"/>
        <v>61</v>
      </c>
      <c r="Z71" s="32">
        <f t="shared" ca="1" si="1"/>
        <v>11</v>
      </c>
      <c r="AA71" s="26">
        <f t="shared" si="2"/>
        <v>44378</v>
      </c>
      <c r="AB71" s="26" t="s">
        <v>556</v>
      </c>
      <c r="AC71" s="14" t="s">
        <v>409</v>
      </c>
      <c r="AD71" s="27">
        <v>1989</v>
      </c>
      <c r="AE71" s="29" t="s">
        <v>104</v>
      </c>
      <c r="AF71" s="29" t="s">
        <v>55</v>
      </c>
      <c r="AG71" s="15" t="s">
        <v>261</v>
      </c>
      <c r="AH71" s="30" t="s">
        <v>557</v>
      </c>
      <c r="AI71" s="15" t="s">
        <v>161</v>
      </c>
      <c r="AJ71" s="15" t="s">
        <v>104</v>
      </c>
      <c r="AK71" s="16" t="s">
        <v>60</v>
      </c>
      <c r="AL71" s="14" t="s">
        <v>107</v>
      </c>
      <c r="AM71" s="14" t="s">
        <v>108</v>
      </c>
    </row>
    <row r="72" spans="1:39" s="31" customFormat="1" ht="30" customHeight="1">
      <c r="A72" s="11">
        <v>67</v>
      </c>
      <c r="B72" s="12" t="s">
        <v>558</v>
      </c>
      <c r="C72" s="13">
        <f>VLOOKUP(B72,[1]Sheet1!$A$2:$B$443,2,FALSE)</f>
        <v>31126026</v>
      </c>
      <c r="D72" s="14">
        <v>131627631</v>
      </c>
      <c r="E72" s="15" t="s">
        <v>559</v>
      </c>
      <c r="F72" s="15" t="s">
        <v>406</v>
      </c>
      <c r="G72" s="15" t="s">
        <v>139</v>
      </c>
      <c r="H72" s="15" t="s">
        <v>560</v>
      </c>
      <c r="I72" s="16" t="s">
        <v>45</v>
      </c>
      <c r="J72" s="34" t="s">
        <v>251</v>
      </c>
      <c r="K72" s="14" t="s">
        <v>46</v>
      </c>
      <c r="L72" s="18" t="s">
        <v>47</v>
      </c>
      <c r="M72" s="19" t="s">
        <v>561</v>
      </c>
      <c r="N72" s="20">
        <v>22281</v>
      </c>
      <c r="O72" s="34" t="s">
        <v>385</v>
      </c>
      <c r="P72" s="14" t="s">
        <v>386</v>
      </c>
      <c r="Q72" s="22">
        <v>40452</v>
      </c>
      <c r="R72" s="22">
        <v>40456</v>
      </c>
      <c r="S72" s="14" t="s">
        <v>387</v>
      </c>
      <c r="T72" s="22">
        <v>40299</v>
      </c>
      <c r="U72" s="22">
        <v>40298</v>
      </c>
      <c r="V72" s="23">
        <v>700</v>
      </c>
      <c r="W72" s="24">
        <v>24</v>
      </c>
      <c r="X72" s="24">
        <v>2</v>
      </c>
      <c r="Y72" s="32">
        <f t="shared" ref="Y72:Y136" ca="1" si="3">IF(MONTH(TODAY())&gt;MONTH(N72),YEAR(TODAY())-YEAR(N72),YEAR(TODAY())-YEAR(N72)-1)</f>
        <v>57</v>
      </c>
      <c r="Z72" s="32">
        <f t="shared" ref="Z72:Z136" ca="1" si="4">IF(MONTH(TODAY())&gt;MONTH(N72),MONTH(TODAY())-MONTH(N72),MONTH(TODAY())+12-MONTH(N72))</f>
        <v>5</v>
      </c>
      <c r="AA72" s="26">
        <f t="shared" ref="AA72:AA136" si="5">IF(S72="Profesor",(DATE(YEAR(N72)+70,MONTH(N72)+1,1)),(DATE(YEAR(N72)+65,MONTH(N72)+1,1)) )</f>
        <v>46023</v>
      </c>
      <c r="AB72" s="26" t="s">
        <v>562</v>
      </c>
      <c r="AC72" s="14" t="s">
        <v>409</v>
      </c>
      <c r="AD72" s="27">
        <v>2001</v>
      </c>
      <c r="AE72" s="29" t="s">
        <v>431</v>
      </c>
      <c r="AF72" s="29" t="s">
        <v>70</v>
      </c>
      <c r="AG72" s="15" t="s">
        <v>196</v>
      </c>
      <c r="AH72" s="30" t="s">
        <v>563</v>
      </c>
      <c r="AI72" s="15" t="s">
        <v>161</v>
      </c>
      <c r="AJ72" s="15" t="s">
        <v>431</v>
      </c>
      <c r="AK72" s="16" t="s">
        <v>60</v>
      </c>
      <c r="AL72" s="14" t="s">
        <v>85</v>
      </c>
      <c r="AM72" s="14" t="s">
        <v>75</v>
      </c>
    </row>
    <row r="73" spans="1:39" s="31" customFormat="1" ht="30" customHeight="1">
      <c r="A73" s="11">
        <v>68</v>
      </c>
      <c r="B73" s="12" t="s">
        <v>564</v>
      </c>
      <c r="C73" s="13">
        <f>VLOOKUP(B73,[1]Sheet1!$A$2:$B$443,2,FALSE)</f>
        <v>9115801</v>
      </c>
      <c r="D73" s="14">
        <v>131627084</v>
      </c>
      <c r="E73" s="15" t="s">
        <v>565</v>
      </c>
      <c r="F73" s="15" t="s">
        <v>406</v>
      </c>
      <c r="G73" s="15" t="s">
        <v>78</v>
      </c>
      <c r="H73" s="15" t="s">
        <v>566</v>
      </c>
      <c r="I73" s="16" t="s">
        <v>45</v>
      </c>
      <c r="J73" s="34" t="s">
        <v>251</v>
      </c>
      <c r="K73" s="14" t="s">
        <v>46</v>
      </c>
      <c r="L73" s="18" t="s">
        <v>47</v>
      </c>
      <c r="M73" s="19" t="s">
        <v>567</v>
      </c>
      <c r="N73" s="20">
        <v>21498</v>
      </c>
      <c r="O73" s="34" t="s">
        <v>385</v>
      </c>
      <c r="P73" s="14" t="s">
        <v>386</v>
      </c>
      <c r="Q73" s="22">
        <v>40634</v>
      </c>
      <c r="R73" s="22">
        <v>40703</v>
      </c>
      <c r="S73" s="14" t="s">
        <v>387</v>
      </c>
      <c r="T73" s="22">
        <v>40452</v>
      </c>
      <c r="U73" s="22">
        <v>40451</v>
      </c>
      <c r="V73" s="23">
        <v>820</v>
      </c>
      <c r="W73" s="24">
        <v>25</v>
      </c>
      <c r="X73" s="24">
        <v>1</v>
      </c>
      <c r="Y73" s="32">
        <f t="shared" ca="1" si="3"/>
        <v>59</v>
      </c>
      <c r="Z73" s="32">
        <f t="shared" ca="1" si="4"/>
        <v>6</v>
      </c>
      <c r="AA73" s="26">
        <f t="shared" si="5"/>
        <v>45261</v>
      </c>
      <c r="AB73" s="26" t="s">
        <v>568</v>
      </c>
      <c r="AC73" s="14" t="s">
        <v>409</v>
      </c>
      <c r="AD73" s="27">
        <v>1996</v>
      </c>
      <c r="AE73" s="29" t="s">
        <v>178</v>
      </c>
      <c r="AF73" s="29" t="s">
        <v>55</v>
      </c>
      <c r="AG73" s="15" t="s">
        <v>261</v>
      </c>
      <c r="AH73" s="30" t="s">
        <v>569</v>
      </c>
      <c r="AI73" s="15" t="s">
        <v>161</v>
      </c>
      <c r="AJ73" s="15" t="s">
        <v>324</v>
      </c>
      <c r="AK73" s="16" t="s">
        <v>60</v>
      </c>
      <c r="AL73" s="14" t="s">
        <v>128</v>
      </c>
      <c r="AM73" s="14" t="s">
        <v>129</v>
      </c>
    </row>
    <row r="74" spans="1:39" s="31" customFormat="1" ht="30" customHeight="1">
      <c r="A74" s="11">
        <v>69</v>
      </c>
      <c r="B74" s="12" t="s">
        <v>570</v>
      </c>
      <c r="C74" s="13">
        <f>VLOOKUP(B74,[1]Sheet1!$A$2:$B$443,2,FALSE)</f>
        <v>13046101</v>
      </c>
      <c r="D74" s="14">
        <v>131631467</v>
      </c>
      <c r="E74" s="15" t="s">
        <v>571</v>
      </c>
      <c r="F74" s="15" t="s">
        <v>458</v>
      </c>
      <c r="G74" s="15" t="s">
        <v>272</v>
      </c>
      <c r="H74" s="15" t="s">
        <v>572</v>
      </c>
      <c r="I74" s="16" t="s">
        <v>45</v>
      </c>
      <c r="J74" s="34" t="s">
        <v>251</v>
      </c>
      <c r="K74" s="14" t="s">
        <v>184</v>
      </c>
      <c r="L74" s="18" t="s">
        <v>47</v>
      </c>
      <c r="M74" s="19" t="s">
        <v>90</v>
      </c>
      <c r="N74" s="20">
        <v>22384</v>
      </c>
      <c r="O74" s="34" t="s">
        <v>385</v>
      </c>
      <c r="P74" s="14" t="s">
        <v>386</v>
      </c>
      <c r="Q74" s="22">
        <v>41730</v>
      </c>
      <c r="R74" s="22">
        <v>41757</v>
      </c>
      <c r="S74" s="14" t="s">
        <v>387</v>
      </c>
      <c r="T74" s="22">
        <v>41640</v>
      </c>
      <c r="U74" s="22">
        <v>41639</v>
      </c>
      <c r="V74" s="23">
        <v>780.5</v>
      </c>
      <c r="W74" s="24">
        <v>27</v>
      </c>
      <c r="X74" s="24">
        <v>10</v>
      </c>
      <c r="Y74" s="32">
        <f ca="1">IF(MONTH(TODAY())&gt;MONTH(N74),YEAR(TODAY())-YEAR(N74),YEAR(TODAY())-YEAR(N74)-1)</f>
        <v>57</v>
      </c>
      <c r="Z74" s="32">
        <f ca="1">IF(MONTH(TODAY())&gt;MONTH(N74),MONTH(TODAY())-MONTH(N74),MONTH(TODAY())+12-MONTH(N74))</f>
        <v>1</v>
      </c>
      <c r="AA74" s="26">
        <f>IF(S74="Profesor",(DATE(YEAR(N74)+70,MONTH(N74)+1,1)),(DATE(YEAR(N74)+65,MONTH(N74)+1,1)) )</f>
        <v>46143</v>
      </c>
      <c r="AB74" s="26" t="s">
        <v>573</v>
      </c>
      <c r="AC74" s="14" t="s">
        <v>409</v>
      </c>
      <c r="AD74" s="27">
        <v>2004</v>
      </c>
      <c r="AE74" s="29" t="s">
        <v>574</v>
      </c>
      <c r="AF74" s="29" t="s">
        <v>55</v>
      </c>
      <c r="AG74" s="15" t="s">
        <v>575</v>
      </c>
      <c r="AH74" s="30" t="s">
        <v>576</v>
      </c>
      <c r="AI74" s="15" t="s">
        <v>161</v>
      </c>
      <c r="AJ74" s="15" t="s">
        <v>324</v>
      </c>
      <c r="AK74" s="16" t="s">
        <v>60</v>
      </c>
      <c r="AL74" s="14" t="s">
        <v>128</v>
      </c>
      <c r="AM74" s="14" t="s">
        <v>129</v>
      </c>
    </row>
    <row r="75" spans="1:39" s="31" customFormat="1" ht="30" customHeight="1">
      <c r="A75" s="11">
        <v>70</v>
      </c>
      <c r="B75" s="12" t="s">
        <v>577</v>
      </c>
      <c r="C75" s="13">
        <f>VLOOKUP(B75,[1]Sheet1!$A$2:$B$443,2,FALSE)</f>
        <v>3105504</v>
      </c>
      <c r="D75" s="14">
        <v>130795893</v>
      </c>
      <c r="E75" s="15" t="s">
        <v>578</v>
      </c>
      <c r="F75" s="15" t="s">
        <v>458</v>
      </c>
      <c r="G75" s="15" t="s">
        <v>78</v>
      </c>
      <c r="H75" s="15" t="s">
        <v>579</v>
      </c>
      <c r="I75" s="16" t="s">
        <v>45</v>
      </c>
      <c r="J75" s="34" t="s">
        <v>176</v>
      </c>
      <c r="K75" s="14" t="s">
        <v>184</v>
      </c>
      <c r="L75" s="18" t="s">
        <v>47</v>
      </c>
      <c r="M75" s="19" t="s">
        <v>561</v>
      </c>
      <c r="N75" s="20">
        <v>20365</v>
      </c>
      <c r="O75" s="34" t="s">
        <v>385</v>
      </c>
      <c r="P75" s="14" t="s">
        <v>386</v>
      </c>
      <c r="Q75" s="22">
        <v>41730</v>
      </c>
      <c r="R75" s="22">
        <v>41757</v>
      </c>
      <c r="S75" s="14" t="s">
        <v>387</v>
      </c>
      <c r="T75" s="22">
        <v>41730</v>
      </c>
      <c r="U75" s="22">
        <v>41639</v>
      </c>
      <c r="V75" s="23">
        <v>712.7</v>
      </c>
      <c r="W75" s="24">
        <v>32</v>
      </c>
      <c r="X75" s="24">
        <v>7</v>
      </c>
      <c r="Y75" s="32">
        <f t="shared" ca="1" si="3"/>
        <v>62</v>
      </c>
      <c r="Z75" s="32">
        <f t="shared" ca="1" si="4"/>
        <v>7</v>
      </c>
      <c r="AA75" s="26">
        <f t="shared" si="5"/>
        <v>44136</v>
      </c>
      <c r="AB75" s="26" t="s">
        <v>580</v>
      </c>
      <c r="AC75" s="14" t="s">
        <v>409</v>
      </c>
      <c r="AD75" s="27">
        <v>1999</v>
      </c>
      <c r="AE75" s="29" t="s">
        <v>581</v>
      </c>
      <c r="AF75" s="29" t="s">
        <v>55</v>
      </c>
      <c r="AG75" s="15" t="s">
        <v>261</v>
      </c>
      <c r="AH75" s="30" t="s">
        <v>582</v>
      </c>
      <c r="AI75" s="15" t="s">
        <v>161</v>
      </c>
      <c r="AJ75" s="15" t="s">
        <v>550</v>
      </c>
      <c r="AK75" s="16" t="s">
        <v>60</v>
      </c>
      <c r="AL75" s="14" t="s">
        <v>550</v>
      </c>
      <c r="AM75" s="14" t="s">
        <v>62</v>
      </c>
    </row>
    <row r="76" spans="1:39" s="31" customFormat="1" ht="30" customHeight="1">
      <c r="A76" s="11">
        <v>71</v>
      </c>
      <c r="B76" s="12" t="s">
        <v>583</v>
      </c>
      <c r="C76" s="13">
        <f>VLOOKUP(B76,[1]Sheet1!$A$2:$B$443,2,FALSE)</f>
        <v>19056805</v>
      </c>
      <c r="D76" s="14">
        <v>132061426</v>
      </c>
      <c r="E76" s="15" t="s">
        <v>584</v>
      </c>
      <c r="F76" s="15" t="s">
        <v>42</v>
      </c>
      <c r="G76" s="15" t="s">
        <v>139</v>
      </c>
      <c r="H76" s="15" t="s">
        <v>585</v>
      </c>
      <c r="I76" s="16" t="s">
        <v>45</v>
      </c>
      <c r="J76" s="34" t="s">
        <v>267</v>
      </c>
      <c r="K76" s="14" t="s">
        <v>46</v>
      </c>
      <c r="L76" s="18" t="s">
        <v>47</v>
      </c>
      <c r="M76" s="19" t="s">
        <v>586</v>
      </c>
      <c r="N76" s="20">
        <v>24977</v>
      </c>
      <c r="O76" s="34" t="s">
        <v>385</v>
      </c>
      <c r="P76" s="14" t="s">
        <v>386</v>
      </c>
      <c r="Q76" s="22">
        <v>41913</v>
      </c>
      <c r="R76" s="22">
        <v>41931</v>
      </c>
      <c r="S76" s="14" t="s">
        <v>387</v>
      </c>
      <c r="T76" s="22">
        <v>41730</v>
      </c>
      <c r="U76" s="22">
        <v>41730</v>
      </c>
      <c r="V76" s="23">
        <v>820</v>
      </c>
      <c r="W76" s="24">
        <v>21</v>
      </c>
      <c r="X76" s="24">
        <v>1</v>
      </c>
      <c r="Y76" s="32">
        <f t="shared" ca="1" si="3"/>
        <v>49</v>
      </c>
      <c r="Z76" s="32">
        <f t="shared" ca="1" si="4"/>
        <v>12</v>
      </c>
      <c r="AA76" s="26">
        <f t="shared" si="5"/>
        <v>48731</v>
      </c>
      <c r="AB76" s="26" t="s">
        <v>587</v>
      </c>
      <c r="AC76" s="14" t="s">
        <v>53</v>
      </c>
      <c r="AD76" s="14">
        <v>2016</v>
      </c>
      <c r="AE76" s="29" t="s">
        <v>54</v>
      </c>
      <c r="AF76" s="29" t="s">
        <v>55</v>
      </c>
      <c r="AG76" s="15" t="s">
        <v>396</v>
      </c>
      <c r="AH76" s="30" t="s">
        <v>588</v>
      </c>
      <c r="AI76" s="15" t="s">
        <v>161</v>
      </c>
      <c r="AJ76" s="15" t="s">
        <v>142</v>
      </c>
      <c r="AK76" s="16" t="s">
        <v>60</v>
      </c>
      <c r="AL76" s="14" t="s">
        <v>145</v>
      </c>
      <c r="AM76" s="14" t="s">
        <v>119</v>
      </c>
    </row>
    <row r="77" spans="1:39" s="31" customFormat="1" ht="38.25">
      <c r="A77" s="11">
        <v>72</v>
      </c>
      <c r="B77" s="12" t="s">
        <v>589</v>
      </c>
      <c r="C77" s="13">
        <f>VLOOKUP(B77,[1]Sheet1!$A$2:$B$443,2,FALSE)</f>
        <v>11077102</v>
      </c>
      <c r="D77" s="14">
        <v>132243752</v>
      </c>
      <c r="E77" s="15" t="s">
        <v>590</v>
      </c>
      <c r="F77" s="15" t="s">
        <v>43</v>
      </c>
      <c r="G77" s="15" t="s">
        <v>591</v>
      </c>
      <c r="H77" s="15" t="s">
        <v>592</v>
      </c>
      <c r="I77" s="16" t="s">
        <v>45</v>
      </c>
      <c r="J77" s="34" t="s">
        <v>593</v>
      </c>
      <c r="K77" s="14" t="s">
        <v>184</v>
      </c>
      <c r="L77" s="18" t="s">
        <v>47</v>
      </c>
      <c r="M77" s="19" t="s">
        <v>594</v>
      </c>
      <c r="N77" s="20">
        <v>26125</v>
      </c>
      <c r="O77" s="34" t="s">
        <v>385</v>
      </c>
      <c r="P77" s="14" t="s">
        <v>386</v>
      </c>
      <c r="Q77" s="22">
        <v>43009</v>
      </c>
      <c r="R77" s="22">
        <v>43006</v>
      </c>
      <c r="S77" s="14" t="s">
        <v>387</v>
      </c>
      <c r="T77" s="22">
        <v>40452</v>
      </c>
      <c r="U77" s="22">
        <v>40451</v>
      </c>
      <c r="V77" s="23">
        <v>607.30999999999995</v>
      </c>
      <c r="W77" s="24">
        <v>18</v>
      </c>
      <c r="X77" s="24">
        <v>7</v>
      </c>
      <c r="Y77" s="32">
        <f ca="1">IF(MONTH(TODAY())&gt;MONTH(N77),YEAR(TODAY())-YEAR(N77),YEAR(TODAY())-YEAR(N77)-1)</f>
        <v>46</v>
      </c>
      <c r="Z77" s="32">
        <f ca="1">IF(MONTH(TODAY())&gt;MONTH(N77),MONTH(TODAY())-MONTH(N77),MONTH(TODAY())+12-MONTH(N77))</f>
        <v>10</v>
      </c>
      <c r="AA77" s="26">
        <f>IF(S77="Profesor",(DATE(YEAR(N77)+70,MONTH(N77)+1,1)),(DATE(YEAR(N77)+65,MONTH(N77)+1,1)) )</f>
        <v>49888</v>
      </c>
      <c r="AB77" s="26" t="s">
        <v>595</v>
      </c>
      <c r="AC77" s="14" t="s">
        <v>409</v>
      </c>
      <c r="AD77" s="27">
        <v>2006</v>
      </c>
      <c r="AE77" s="29" t="s">
        <v>158</v>
      </c>
      <c r="AF77" s="29" t="s">
        <v>55</v>
      </c>
      <c r="AG77" s="15" t="s">
        <v>518</v>
      </c>
      <c r="AH77" s="39">
        <v>11100104814467</v>
      </c>
      <c r="AI77" s="15" t="s">
        <v>316</v>
      </c>
      <c r="AJ77" s="15" t="s">
        <v>596</v>
      </c>
      <c r="AK77" s="16" t="s">
        <v>597</v>
      </c>
      <c r="AL77" s="14" t="s">
        <v>598</v>
      </c>
      <c r="AM77" s="14" t="s">
        <v>599</v>
      </c>
    </row>
    <row r="78" spans="1:39" s="31" customFormat="1" ht="30" customHeight="1">
      <c r="A78" s="11">
        <v>73</v>
      </c>
      <c r="B78" s="12" t="s">
        <v>600</v>
      </c>
      <c r="C78" s="13">
        <f>VLOOKUP(B78,[1]Sheet1!$A$2:$B$443,2,FALSE)</f>
        <v>20095704</v>
      </c>
      <c r="D78" s="14">
        <v>131473707</v>
      </c>
      <c r="E78" s="15" t="s">
        <v>601</v>
      </c>
      <c r="F78" s="15" t="s">
        <v>406</v>
      </c>
      <c r="G78" s="15" t="s">
        <v>78</v>
      </c>
      <c r="H78" s="15" t="s">
        <v>602</v>
      </c>
      <c r="I78" s="16" t="s">
        <v>45</v>
      </c>
      <c r="J78" s="34" t="s">
        <v>259</v>
      </c>
      <c r="K78" s="14" t="s">
        <v>46</v>
      </c>
      <c r="L78" s="18" t="s">
        <v>47</v>
      </c>
      <c r="M78" s="19" t="s">
        <v>371</v>
      </c>
      <c r="N78" s="20">
        <v>21083</v>
      </c>
      <c r="O78" s="34" t="s">
        <v>385</v>
      </c>
      <c r="P78" s="14" t="s">
        <v>386</v>
      </c>
      <c r="Q78" s="22">
        <v>43009</v>
      </c>
      <c r="R78" s="22">
        <v>43006</v>
      </c>
      <c r="S78" s="14" t="s">
        <v>387</v>
      </c>
      <c r="T78" s="22">
        <v>42856</v>
      </c>
      <c r="U78" s="22">
        <v>42857</v>
      </c>
      <c r="V78" s="23">
        <v>704.5</v>
      </c>
      <c r="W78" s="24">
        <v>32</v>
      </c>
      <c r="X78" s="24">
        <v>7</v>
      </c>
      <c r="Y78" s="32">
        <f ca="1">IF(MONTH(TODAY())&gt;MONTH(N78),YEAR(TODAY())-YEAR(N78),YEAR(TODAY())-YEAR(N78)-1)</f>
        <v>60</v>
      </c>
      <c r="Z78" s="32">
        <f ca="1">IF(MONTH(TODAY())&gt;MONTH(N78),MONTH(TODAY())-MONTH(N78),MONTH(TODAY())+12-MONTH(N78))</f>
        <v>8</v>
      </c>
      <c r="AA78" s="26">
        <f>IF(S78="Profesor",(DATE(YEAR(N78)+70,MONTH(N78)+1,1)),(DATE(YEAR(N78)+65,MONTH(N78)+1,1)) )</f>
        <v>44835</v>
      </c>
      <c r="AB78" s="26" t="s">
        <v>603</v>
      </c>
      <c r="AC78" s="14" t="s">
        <v>409</v>
      </c>
      <c r="AD78" s="27">
        <v>1999</v>
      </c>
      <c r="AE78" s="29" t="s">
        <v>604</v>
      </c>
      <c r="AF78" s="29" t="s">
        <v>55</v>
      </c>
      <c r="AG78" s="15" t="s">
        <v>261</v>
      </c>
      <c r="AH78" s="30" t="s">
        <v>605</v>
      </c>
      <c r="AI78" s="15" t="s">
        <v>161</v>
      </c>
      <c r="AJ78" s="15" t="s">
        <v>550</v>
      </c>
      <c r="AK78" s="16" t="s">
        <v>60</v>
      </c>
      <c r="AL78" s="14" t="s">
        <v>550</v>
      </c>
      <c r="AM78" s="14" t="s">
        <v>62</v>
      </c>
    </row>
    <row r="79" spans="1:39" s="31" customFormat="1" ht="30" customHeight="1">
      <c r="A79" s="11">
        <v>74</v>
      </c>
      <c r="B79" s="12" t="s">
        <v>606</v>
      </c>
      <c r="C79" s="13">
        <f>VLOOKUP(B79,[1]Sheet1!$A$2:$B$443,2,FALSE)</f>
        <v>3115405</v>
      </c>
      <c r="D79" s="14">
        <v>130780763</v>
      </c>
      <c r="E79" s="15" t="s">
        <v>607</v>
      </c>
      <c r="F79" s="15" t="s">
        <v>406</v>
      </c>
      <c r="G79" s="15" t="s">
        <v>65</v>
      </c>
      <c r="H79" s="15" t="s">
        <v>608</v>
      </c>
      <c r="I79" s="16" t="s">
        <v>45</v>
      </c>
      <c r="J79" s="34" t="s">
        <v>176</v>
      </c>
      <c r="K79" s="14" t="s">
        <v>46</v>
      </c>
      <c r="L79" s="18" t="s">
        <v>47</v>
      </c>
      <c r="M79" s="19" t="s">
        <v>545</v>
      </c>
      <c r="N79" s="20">
        <v>20031</v>
      </c>
      <c r="O79" s="34" t="s">
        <v>609</v>
      </c>
      <c r="P79" s="14" t="s">
        <v>610</v>
      </c>
      <c r="Q79" s="22">
        <v>35521</v>
      </c>
      <c r="R79" s="22">
        <v>35605</v>
      </c>
      <c r="S79" s="14" t="s">
        <v>387</v>
      </c>
      <c r="T79" s="22">
        <v>35309</v>
      </c>
      <c r="U79" s="22">
        <v>35308</v>
      </c>
      <c r="V79" s="23">
        <v>598.79999999999995</v>
      </c>
      <c r="W79" s="24">
        <v>16</v>
      </c>
      <c r="X79" s="24">
        <v>1</v>
      </c>
      <c r="Y79" s="32">
        <f t="shared" ca="1" si="3"/>
        <v>63</v>
      </c>
      <c r="Z79" s="32">
        <f t="shared" ca="1" si="4"/>
        <v>6</v>
      </c>
      <c r="AA79" s="26">
        <f t="shared" si="5"/>
        <v>43800</v>
      </c>
      <c r="AB79" s="26" t="s">
        <v>611</v>
      </c>
      <c r="AC79" s="14" t="s">
        <v>409</v>
      </c>
      <c r="AD79" s="27">
        <v>1988</v>
      </c>
      <c r="AE79" s="29" t="s">
        <v>253</v>
      </c>
      <c r="AF79" s="29" t="s">
        <v>70</v>
      </c>
      <c r="AG79" s="15" t="s">
        <v>612</v>
      </c>
      <c r="AH79" s="30" t="s">
        <v>613</v>
      </c>
      <c r="AI79" s="15" t="s">
        <v>161</v>
      </c>
      <c r="AJ79" s="15" t="s">
        <v>188</v>
      </c>
      <c r="AK79" s="16" t="s">
        <v>60</v>
      </c>
      <c r="AL79" s="14" t="s">
        <v>189</v>
      </c>
      <c r="AM79" s="14" t="s">
        <v>129</v>
      </c>
    </row>
    <row r="80" spans="1:39" s="31" customFormat="1" ht="30" customHeight="1">
      <c r="A80" s="11">
        <v>75</v>
      </c>
      <c r="B80" s="12" t="s">
        <v>614</v>
      </c>
      <c r="C80" s="13">
        <f>VLOOKUP(B80,[1]Sheet1!$A$2:$B$443,2,FALSE)</f>
        <v>6075306</v>
      </c>
      <c r="D80" s="14">
        <v>130888260</v>
      </c>
      <c r="E80" s="15" t="s">
        <v>615</v>
      </c>
      <c r="F80" s="15" t="s">
        <v>406</v>
      </c>
      <c r="G80" s="15" t="s">
        <v>362</v>
      </c>
      <c r="H80" s="15" t="s">
        <v>616</v>
      </c>
      <c r="I80" s="16" t="s">
        <v>45</v>
      </c>
      <c r="J80" s="34" t="s">
        <v>236</v>
      </c>
      <c r="K80" s="14" t="s">
        <v>46</v>
      </c>
      <c r="L80" s="18" t="s">
        <v>101</v>
      </c>
      <c r="M80" s="19" t="s">
        <v>617</v>
      </c>
      <c r="N80" s="20">
        <v>19546</v>
      </c>
      <c r="O80" s="34" t="s">
        <v>609</v>
      </c>
      <c r="P80" s="14" t="s">
        <v>610</v>
      </c>
      <c r="Q80" s="22">
        <v>36434</v>
      </c>
      <c r="R80" s="22">
        <v>36493</v>
      </c>
      <c r="S80" s="14" t="s">
        <v>387</v>
      </c>
      <c r="T80" s="22">
        <v>36281</v>
      </c>
      <c r="U80" s="22">
        <v>36280</v>
      </c>
      <c r="V80" s="23">
        <v>599.5</v>
      </c>
      <c r="W80" s="24">
        <v>19</v>
      </c>
      <c r="X80" s="24">
        <v>7</v>
      </c>
      <c r="Y80" s="32">
        <f t="shared" ca="1" si="3"/>
        <v>64</v>
      </c>
      <c r="Z80" s="32">
        <f t="shared" ca="1" si="4"/>
        <v>10</v>
      </c>
      <c r="AA80" s="26">
        <f t="shared" si="5"/>
        <v>43313</v>
      </c>
      <c r="AB80" s="26" t="s">
        <v>618</v>
      </c>
      <c r="AC80" s="14" t="s">
        <v>409</v>
      </c>
      <c r="AD80" s="27">
        <v>1994</v>
      </c>
      <c r="AE80" s="29" t="s">
        <v>619</v>
      </c>
      <c r="AF80" s="29" t="s">
        <v>70</v>
      </c>
      <c r="AG80" s="15" t="s">
        <v>620</v>
      </c>
      <c r="AH80" s="30" t="s">
        <v>621</v>
      </c>
      <c r="AI80" s="15" t="s">
        <v>161</v>
      </c>
      <c r="AJ80" s="15" t="s">
        <v>142</v>
      </c>
      <c r="AK80" s="16" t="s">
        <v>60</v>
      </c>
      <c r="AL80" s="14" t="s">
        <v>145</v>
      </c>
      <c r="AM80" s="14" t="s">
        <v>119</v>
      </c>
    </row>
    <row r="81" spans="1:39" s="63" customFormat="1" ht="30" customHeight="1">
      <c r="A81" s="11">
        <v>76</v>
      </c>
      <c r="B81" s="12" t="s">
        <v>2782</v>
      </c>
      <c r="C81" s="60">
        <v>1125205</v>
      </c>
      <c r="D81" s="14">
        <v>130886665</v>
      </c>
      <c r="E81" s="15" t="s">
        <v>2783</v>
      </c>
      <c r="F81" s="15" t="s">
        <v>406</v>
      </c>
      <c r="G81" s="15" t="s">
        <v>78</v>
      </c>
      <c r="H81" s="15" t="s">
        <v>2784</v>
      </c>
      <c r="I81" s="61" t="s">
        <v>45</v>
      </c>
      <c r="J81" s="34" t="s">
        <v>236</v>
      </c>
      <c r="K81" s="14" t="s">
        <v>46</v>
      </c>
      <c r="L81" s="18" t="s">
        <v>47</v>
      </c>
      <c r="M81" s="19" t="s">
        <v>371</v>
      </c>
      <c r="N81" s="20">
        <v>19329</v>
      </c>
      <c r="O81" s="34" t="s">
        <v>609</v>
      </c>
      <c r="P81" s="14" t="s">
        <v>610</v>
      </c>
      <c r="Q81" s="22">
        <v>38078</v>
      </c>
      <c r="R81" s="22">
        <v>38191</v>
      </c>
      <c r="S81" s="14" t="s">
        <v>387</v>
      </c>
      <c r="T81" s="22">
        <v>37895</v>
      </c>
      <c r="U81" s="22">
        <v>37894</v>
      </c>
      <c r="V81" s="62">
        <v>587.20000000000005</v>
      </c>
      <c r="W81" s="24">
        <v>24</v>
      </c>
      <c r="X81" s="24">
        <v>1</v>
      </c>
      <c r="Y81" s="32">
        <f ca="1">IF(MONTH(TODAY())&gt;MONTH(N81),YEAR(TODAY())-YEAR(N81),YEAR(TODAY())-YEAR(N81)-1)</f>
        <v>65</v>
      </c>
      <c r="Z81" s="32">
        <f ca="1">IF(MONTH(TODAY())&gt;MONTH(N81),MONTH(TODAY())-MONTH(N81),MONTH(TODAY())+12-MONTH(N81))</f>
        <v>5</v>
      </c>
      <c r="AA81" s="26">
        <f>IF(S81="Profesor",(DATE(YEAR(N81)+70,MONTH(N81)+1,1)),(DATE(YEAR(N81)+65,MONTH(N81)+1,1)) )</f>
        <v>43101</v>
      </c>
      <c r="AB81" s="26" t="s">
        <v>2785</v>
      </c>
      <c r="AC81" s="14" t="s">
        <v>409</v>
      </c>
      <c r="AD81" s="27">
        <v>1979</v>
      </c>
      <c r="AE81" s="29" t="s">
        <v>2786</v>
      </c>
      <c r="AF81" s="29" t="s">
        <v>55</v>
      </c>
      <c r="AG81" s="15" t="s">
        <v>411</v>
      </c>
      <c r="AH81" s="38" t="s">
        <v>2787</v>
      </c>
      <c r="AI81" s="15" t="s">
        <v>391</v>
      </c>
      <c r="AJ81" s="29" t="s">
        <v>2014</v>
      </c>
      <c r="AK81" s="61" t="s">
        <v>60</v>
      </c>
      <c r="AL81" s="14" t="s">
        <v>2015</v>
      </c>
      <c r="AM81" s="14" t="s">
        <v>62</v>
      </c>
    </row>
    <row r="82" spans="1:39" s="31" customFormat="1" ht="30" customHeight="1">
      <c r="A82" s="11">
        <v>77</v>
      </c>
      <c r="B82" s="12" t="s">
        <v>622</v>
      </c>
      <c r="C82" s="13">
        <f>VLOOKUP(B82,[1]Sheet1!$A$2:$B$443,2,FALSE)</f>
        <v>1126009</v>
      </c>
      <c r="D82" s="14">
        <v>131624888</v>
      </c>
      <c r="E82" s="15" t="s">
        <v>623</v>
      </c>
      <c r="F82" s="15" t="s">
        <v>406</v>
      </c>
      <c r="G82" s="15" t="s">
        <v>624</v>
      </c>
      <c r="H82" s="15" t="s">
        <v>625</v>
      </c>
      <c r="I82" s="16" t="s">
        <v>45</v>
      </c>
      <c r="J82" s="34" t="s">
        <v>251</v>
      </c>
      <c r="K82" s="14" t="s">
        <v>46</v>
      </c>
      <c r="L82" s="18" t="s">
        <v>47</v>
      </c>
      <c r="M82" s="19" t="s">
        <v>112</v>
      </c>
      <c r="N82" s="20">
        <v>22616</v>
      </c>
      <c r="O82" s="34" t="s">
        <v>609</v>
      </c>
      <c r="P82" s="14" t="s">
        <v>610</v>
      </c>
      <c r="Q82" s="22">
        <v>38991</v>
      </c>
      <c r="R82" s="22">
        <v>39079</v>
      </c>
      <c r="S82" s="14" t="s">
        <v>387</v>
      </c>
      <c r="T82" s="22">
        <v>38777</v>
      </c>
      <c r="U82" s="22">
        <v>38831</v>
      </c>
      <c r="V82" s="23">
        <v>589.63</v>
      </c>
      <c r="W82" s="24">
        <v>21</v>
      </c>
      <c r="X82" s="24">
        <v>7</v>
      </c>
      <c r="Y82" s="32">
        <f t="shared" ca="1" si="3"/>
        <v>56</v>
      </c>
      <c r="Z82" s="32">
        <f t="shared" ca="1" si="4"/>
        <v>5</v>
      </c>
      <c r="AA82" s="26">
        <f t="shared" si="5"/>
        <v>46388</v>
      </c>
      <c r="AB82" s="26" t="s">
        <v>626</v>
      </c>
      <c r="AC82" s="14" t="s">
        <v>409</v>
      </c>
      <c r="AD82" s="27">
        <v>2003</v>
      </c>
      <c r="AE82" s="29" t="s">
        <v>627</v>
      </c>
      <c r="AF82" s="29" t="s">
        <v>70</v>
      </c>
      <c r="AG82" s="15" t="s">
        <v>196</v>
      </c>
      <c r="AH82" s="30" t="s">
        <v>628</v>
      </c>
      <c r="AI82" s="15" t="s">
        <v>161</v>
      </c>
      <c r="AJ82" s="15" t="s">
        <v>117</v>
      </c>
      <c r="AK82" s="16" t="s">
        <v>60</v>
      </c>
      <c r="AL82" s="14" t="s">
        <v>118</v>
      </c>
      <c r="AM82" s="14" t="s">
        <v>119</v>
      </c>
    </row>
    <row r="83" spans="1:39" s="31" customFormat="1" ht="30" customHeight="1">
      <c r="A83" s="11">
        <v>78</v>
      </c>
      <c r="B83" s="12" t="s">
        <v>629</v>
      </c>
      <c r="C83" s="13">
        <f>VLOOKUP(B83,[1]Sheet1!$A$2:$B$443,2,FALSE)</f>
        <v>22015702</v>
      </c>
      <c r="D83" s="14">
        <v>131570565</v>
      </c>
      <c r="E83" s="15" t="s">
        <v>630</v>
      </c>
      <c r="F83" s="15" t="s">
        <v>406</v>
      </c>
      <c r="G83" s="15" t="s">
        <v>272</v>
      </c>
      <c r="H83" s="15" t="s">
        <v>631</v>
      </c>
      <c r="I83" s="16" t="s">
        <v>45</v>
      </c>
      <c r="J83" s="34" t="s">
        <v>210</v>
      </c>
      <c r="K83" s="14" t="s">
        <v>46</v>
      </c>
      <c r="L83" s="18" t="s">
        <v>47</v>
      </c>
      <c r="M83" s="19" t="s">
        <v>90</v>
      </c>
      <c r="N83" s="20">
        <v>20842</v>
      </c>
      <c r="O83" s="34" t="s">
        <v>609</v>
      </c>
      <c r="P83" s="14" t="s">
        <v>610</v>
      </c>
      <c r="Q83" s="22">
        <v>39173</v>
      </c>
      <c r="R83" s="22">
        <v>39197</v>
      </c>
      <c r="S83" s="14" t="s">
        <v>387</v>
      </c>
      <c r="T83" s="22">
        <v>38961</v>
      </c>
      <c r="U83" s="22">
        <v>38960</v>
      </c>
      <c r="V83" s="23">
        <v>649.5</v>
      </c>
      <c r="W83" s="24">
        <v>21</v>
      </c>
      <c r="X83" s="24">
        <v>5</v>
      </c>
      <c r="Y83" s="32">
        <f ca="1">IF(MONTH(TODAY())&gt;MONTH(N83),YEAR(TODAY())-YEAR(N83),YEAR(TODAY())-YEAR(N83)-1)</f>
        <v>61</v>
      </c>
      <c r="Z83" s="32">
        <f ca="1">IF(MONTH(TODAY())&gt;MONTH(N83),MONTH(TODAY())-MONTH(N83),MONTH(TODAY())+12-MONTH(N83))</f>
        <v>4</v>
      </c>
      <c r="AA83" s="26">
        <f>IF(S83="Profesor",(DATE(YEAR(N83)+70,MONTH(N83)+1,1)),(DATE(YEAR(N83)+65,MONTH(N83)+1,1)) )</f>
        <v>44593</v>
      </c>
      <c r="AB83" s="26" t="s">
        <v>632</v>
      </c>
      <c r="AC83" s="14" t="s">
        <v>409</v>
      </c>
      <c r="AD83" s="27">
        <v>2003</v>
      </c>
      <c r="AE83" s="29" t="s">
        <v>410</v>
      </c>
      <c r="AF83" s="29" t="s">
        <v>55</v>
      </c>
      <c r="AG83" s="15" t="s">
        <v>411</v>
      </c>
      <c r="AH83" s="30" t="s">
        <v>633</v>
      </c>
      <c r="AI83" s="15" t="s">
        <v>161</v>
      </c>
      <c r="AJ83" s="15" t="s">
        <v>324</v>
      </c>
      <c r="AK83" s="16" t="s">
        <v>60</v>
      </c>
      <c r="AL83" s="14" t="s">
        <v>128</v>
      </c>
      <c r="AM83" s="14" t="s">
        <v>129</v>
      </c>
    </row>
    <row r="84" spans="1:39" s="31" customFormat="1" ht="30" customHeight="1">
      <c r="A84" s="11">
        <v>79</v>
      </c>
      <c r="B84" s="12" t="s">
        <v>634</v>
      </c>
      <c r="C84" s="13">
        <f>VLOOKUP(B84,[1]Sheet1!$A$2:$B$443,2,FALSE)</f>
        <v>22086204</v>
      </c>
      <c r="D84" s="14">
        <v>131843095</v>
      </c>
      <c r="E84" s="15" t="s">
        <v>635</v>
      </c>
      <c r="F84" s="15" t="s">
        <v>636</v>
      </c>
      <c r="G84" s="15" t="s">
        <v>139</v>
      </c>
      <c r="H84" s="15" t="s">
        <v>637</v>
      </c>
      <c r="I84" s="16" t="s">
        <v>45</v>
      </c>
      <c r="J84" s="34" t="s">
        <v>350</v>
      </c>
      <c r="K84" s="14" t="s">
        <v>46</v>
      </c>
      <c r="L84" s="18" t="s">
        <v>47</v>
      </c>
      <c r="M84" s="19" t="s">
        <v>281</v>
      </c>
      <c r="N84" s="20">
        <v>22880</v>
      </c>
      <c r="O84" s="34" t="s">
        <v>609</v>
      </c>
      <c r="P84" s="14" t="s">
        <v>610</v>
      </c>
      <c r="Q84" s="22">
        <v>39173</v>
      </c>
      <c r="R84" s="22">
        <v>39197</v>
      </c>
      <c r="S84" s="14" t="s">
        <v>387</v>
      </c>
      <c r="T84" s="22">
        <v>38961</v>
      </c>
      <c r="U84" s="22">
        <v>38960</v>
      </c>
      <c r="V84" s="23">
        <v>664.88</v>
      </c>
      <c r="W84" s="24">
        <v>18</v>
      </c>
      <c r="X84" s="24">
        <v>1</v>
      </c>
      <c r="Y84" s="32">
        <f ca="1">IF(MONTH(TODAY())&gt;MONTH(N84),YEAR(TODAY())-YEAR(N84),YEAR(TODAY())-YEAR(N84)-1)</f>
        <v>55</v>
      </c>
      <c r="Z84" s="32">
        <f ca="1">IF(MONTH(TODAY())&gt;MONTH(N84),MONTH(TODAY())-MONTH(N84),MONTH(TODAY())+12-MONTH(N84))</f>
        <v>9</v>
      </c>
      <c r="AA84" s="26">
        <f>IF(S84="Profesor",(DATE(YEAR(N84)+70,MONTH(N84)+1,1)),(DATE(YEAR(N84)+65,MONTH(N84)+1,1)) )</f>
        <v>46631</v>
      </c>
      <c r="AB84" s="26" t="s">
        <v>638</v>
      </c>
      <c r="AC84" s="14" t="s">
        <v>53</v>
      </c>
      <c r="AD84" s="27">
        <v>2014</v>
      </c>
      <c r="AE84" s="28" t="s">
        <v>54</v>
      </c>
      <c r="AF84" s="29" t="s">
        <v>55</v>
      </c>
      <c r="AG84" s="15" t="s">
        <v>396</v>
      </c>
      <c r="AH84" s="30" t="s">
        <v>639</v>
      </c>
      <c r="AI84" s="15" t="s">
        <v>161</v>
      </c>
      <c r="AJ84" s="15" t="s">
        <v>142</v>
      </c>
      <c r="AK84" s="16" t="s">
        <v>60</v>
      </c>
      <c r="AL84" s="14" t="s">
        <v>145</v>
      </c>
      <c r="AM84" s="14" t="s">
        <v>119</v>
      </c>
    </row>
    <row r="85" spans="1:39" s="31" customFormat="1" ht="30" customHeight="1">
      <c r="A85" s="11">
        <v>80</v>
      </c>
      <c r="B85" s="12" t="s">
        <v>640</v>
      </c>
      <c r="C85" s="13">
        <f>VLOOKUP(B85,[1]Sheet1!$A$2:$B$443,2,FALSE)</f>
        <v>8075503</v>
      </c>
      <c r="D85" s="14">
        <v>130795864</v>
      </c>
      <c r="E85" s="15" t="s">
        <v>641</v>
      </c>
      <c r="F85" s="15" t="s">
        <v>406</v>
      </c>
      <c r="G85" s="15" t="s">
        <v>78</v>
      </c>
      <c r="H85" s="15" t="s">
        <v>642</v>
      </c>
      <c r="I85" s="16" t="s">
        <v>45</v>
      </c>
      <c r="J85" s="34" t="s">
        <v>176</v>
      </c>
      <c r="K85" s="14" t="s">
        <v>46</v>
      </c>
      <c r="L85" s="18" t="s">
        <v>47</v>
      </c>
      <c r="M85" s="19" t="s">
        <v>281</v>
      </c>
      <c r="N85" s="20">
        <v>20278</v>
      </c>
      <c r="O85" s="34" t="s">
        <v>609</v>
      </c>
      <c r="P85" s="14" t="s">
        <v>610</v>
      </c>
      <c r="Q85" s="22">
        <v>39173</v>
      </c>
      <c r="R85" s="22">
        <v>39364</v>
      </c>
      <c r="S85" s="14" t="s">
        <v>387</v>
      </c>
      <c r="T85" s="22">
        <v>39052</v>
      </c>
      <c r="U85" s="22">
        <v>39051</v>
      </c>
      <c r="V85" s="23">
        <v>591.29999999999995</v>
      </c>
      <c r="W85" s="24">
        <v>26</v>
      </c>
      <c r="X85" s="24">
        <v>1</v>
      </c>
      <c r="Y85" s="32">
        <f t="shared" ca="1" si="3"/>
        <v>62</v>
      </c>
      <c r="Z85" s="32">
        <f t="shared" ca="1" si="4"/>
        <v>10</v>
      </c>
      <c r="AA85" s="26">
        <f t="shared" si="5"/>
        <v>44044</v>
      </c>
      <c r="AB85" s="26" t="s">
        <v>643</v>
      </c>
      <c r="AC85" s="14" t="s">
        <v>409</v>
      </c>
      <c r="AD85" s="27">
        <v>2002</v>
      </c>
      <c r="AE85" s="29" t="s">
        <v>171</v>
      </c>
      <c r="AF85" s="29" t="s">
        <v>55</v>
      </c>
      <c r="AG85" s="15" t="s">
        <v>644</v>
      </c>
      <c r="AH85" s="30" t="s">
        <v>645</v>
      </c>
      <c r="AI85" s="15" t="s">
        <v>161</v>
      </c>
      <c r="AJ85" s="15" t="s">
        <v>550</v>
      </c>
      <c r="AK85" s="16" t="s">
        <v>60</v>
      </c>
      <c r="AL85" s="14" t="s">
        <v>550</v>
      </c>
      <c r="AM85" s="14" t="s">
        <v>62</v>
      </c>
    </row>
    <row r="86" spans="1:39" s="31" customFormat="1" ht="30" customHeight="1">
      <c r="A86" s="11">
        <v>81</v>
      </c>
      <c r="B86" s="12" t="s">
        <v>646</v>
      </c>
      <c r="C86" s="13">
        <f>VLOOKUP(B86,[1]Sheet1!$A$2:$B$443,2,FALSE)</f>
        <v>20106705</v>
      </c>
      <c r="D86" s="14">
        <v>132061428</v>
      </c>
      <c r="E86" s="15" t="s">
        <v>647</v>
      </c>
      <c r="F86" s="15" t="s">
        <v>42</v>
      </c>
      <c r="G86" s="15" t="s">
        <v>139</v>
      </c>
      <c r="H86" s="15" t="s">
        <v>648</v>
      </c>
      <c r="I86" s="16" t="s">
        <v>45</v>
      </c>
      <c r="J86" s="34" t="s">
        <v>267</v>
      </c>
      <c r="K86" s="14" t="s">
        <v>46</v>
      </c>
      <c r="L86" s="18" t="s">
        <v>47</v>
      </c>
      <c r="M86" s="19" t="s">
        <v>281</v>
      </c>
      <c r="N86" s="20">
        <v>24765</v>
      </c>
      <c r="O86" s="34" t="s">
        <v>609</v>
      </c>
      <c r="P86" s="14" t="s">
        <v>610</v>
      </c>
      <c r="Q86" s="22">
        <v>39173</v>
      </c>
      <c r="R86" s="22">
        <v>39272</v>
      </c>
      <c r="S86" s="14" t="s">
        <v>387</v>
      </c>
      <c r="T86" s="22">
        <v>39052</v>
      </c>
      <c r="U86" s="22">
        <v>39051</v>
      </c>
      <c r="V86" s="23">
        <v>669.8</v>
      </c>
      <c r="W86" s="24">
        <v>14</v>
      </c>
      <c r="X86" s="24">
        <v>1</v>
      </c>
      <c r="Y86" s="32">
        <f t="shared" ca="1" si="3"/>
        <v>50</v>
      </c>
      <c r="Z86" s="32">
        <f t="shared" ca="1" si="4"/>
        <v>7</v>
      </c>
      <c r="AA86" s="26">
        <f t="shared" si="5"/>
        <v>48519</v>
      </c>
      <c r="AB86" s="26" t="s">
        <v>649</v>
      </c>
      <c r="AC86" s="14" t="s">
        <v>53</v>
      </c>
      <c r="AD86" s="27">
        <v>2016</v>
      </c>
      <c r="AE86" s="29" t="s">
        <v>54</v>
      </c>
      <c r="AF86" s="29" t="s">
        <v>55</v>
      </c>
      <c r="AG86" s="15" t="s">
        <v>396</v>
      </c>
      <c r="AH86" s="30" t="s">
        <v>650</v>
      </c>
      <c r="AI86" s="15" t="s">
        <v>161</v>
      </c>
      <c r="AJ86" s="15" t="s">
        <v>142</v>
      </c>
      <c r="AK86" s="16" t="s">
        <v>60</v>
      </c>
      <c r="AL86" s="14" t="s">
        <v>145</v>
      </c>
      <c r="AM86" s="14" t="s">
        <v>119</v>
      </c>
    </row>
    <row r="87" spans="1:39" s="31" customFormat="1" ht="30" customHeight="1">
      <c r="A87" s="11">
        <v>82</v>
      </c>
      <c r="B87" s="12" t="s">
        <v>651</v>
      </c>
      <c r="C87" s="13">
        <f>VLOOKUP(B87,[1]Sheet1!$A$2:$B$443,2,FALSE)</f>
        <v>4116302</v>
      </c>
      <c r="D87" s="14">
        <v>131783190</v>
      </c>
      <c r="E87" s="15" t="s">
        <v>652</v>
      </c>
      <c r="F87" s="15" t="s">
        <v>42</v>
      </c>
      <c r="G87" s="15" t="s">
        <v>139</v>
      </c>
      <c r="H87" s="15" t="s">
        <v>653</v>
      </c>
      <c r="I87" s="16" t="s">
        <v>45</v>
      </c>
      <c r="J87" s="34" t="s">
        <v>219</v>
      </c>
      <c r="K87" s="14" t="s">
        <v>184</v>
      </c>
      <c r="L87" s="18" t="s">
        <v>47</v>
      </c>
      <c r="M87" s="19" t="s">
        <v>561</v>
      </c>
      <c r="N87" s="20">
        <v>23319</v>
      </c>
      <c r="O87" s="34" t="s">
        <v>609</v>
      </c>
      <c r="P87" s="14" t="s">
        <v>610</v>
      </c>
      <c r="Q87" s="22">
        <v>39356</v>
      </c>
      <c r="R87" s="22">
        <v>39469</v>
      </c>
      <c r="S87" s="14" t="s">
        <v>387</v>
      </c>
      <c r="T87" s="22">
        <v>39203</v>
      </c>
      <c r="U87" s="22">
        <v>39202</v>
      </c>
      <c r="V87" s="23">
        <v>619.87</v>
      </c>
      <c r="W87" s="24">
        <v>19</v>
      </c>
      <c r="X87" s="24">
        <v>2</v>
      </c>
      <c r="Y87" s="32">
        <f ca="1">IF(MONTH(TODAY())&gt;MONTH(N87),YEAR(TODAY())-YEAR(N87),YEAR(TODAY())-YEAR(N87)-1)</f>
        <v>54</v>
      </c>
      <c r="Z87" s="32">
        <f ca="1">IF(MONTH(TODAY())&gt;MONTH(N87),MONTH(TODAY())-MONTH(N87),MONTH(TODAY())+12-MONTH(N87))</f>
        <v>6</v>
      </c>
      <c r="AA87" s="26">
        <f>IF(S87="Profesor",(DATE(YEAR(N87)+70,MONTH(N87)+1,1)),(DATE(YEAR(N87)+65,MONTH(N87)+1,1)) )</f>
        <v>47088</v>
      </c>
      <c r="AB87" s="26" t="s">
        <v>654</v>
      </c>
      <c r="AC87" s="14" t="s">
        <v>53</v>
      </c>
      <c r="AD87" s="27">
        <v>2011</v>
      </c>
      <c r="AE87" s="29" t="s">
        <v>655</v>
      </c>
      <c r="AF87" s="29" t="s">
        <v>70</v>
      </c>
      <c r="AG87" s="15" t="s">
        <v>486</v>
      </c>
      <c r="AH87" s="39">
        <v>12100104801102</v>
      </c>
      <c r="AI87" s="15" t="s">
        <v>656</v>
      </c>
      <c r="AJ87" s="15" t="s">
        <v>655</v>
      </c>
      <c r="AK87" s="16" t="s">
        <v>60</v>
      </c>
      <c r="AL87" s="14" t="s">
        <v>657</v>
      </c>
      <c r="AM87" s="14" t="s">
        <v>119</v>
      </c>
    </row>
    <row r="88" spans="1:39" s="31" customFormat="1" ht="30" customHeight="1">
      <c r="A88" s="11">
        <v>83</v>
      </c>
      <c r="B88" s="12" t="s">
        <v>658</v>
      </c>
      <c r="C88" s="13">
        <f>VLOOKUP(B88,[1]Sheet1!$A$2:$B$443,2,FALSE)</f>
        <v>14045906</v>
      </c>
      <c r="D88" s="14">
        <v>131470636</v>
      </c>
      <c r="E88" s="15" t="s">
        <v>659</v>
      </c>
      <c r="F88" s="15" t="s">
        <v>406</v>
      </c>
      <c r="G88" s="15" t="s">
        <v>265</v>
      </c>
      <c r="H88" s="15" t="s">
        <v>660</v>
      </c>
      <c r="I88" s="16" t="s">
        <v>45</v>
      </c>
      <c r="J88" s="34" t="s">
        <v>259</v>
      </c>
      <c r="K88" s="14" t="s">
        <v>46</v>
      </c>
      <c r="L88" s="18" t="s">
        <v>47</v>
      </c>
      <c r="M88" s="19" t="s">
        <v>661</v>
      </c>
      <c r="N88" s="20">
        <v>21654</v>
      </c>
      <c r="O88" s="34" t="s">
        <v>609</v>
      </c>
      <c r="P88" s="14" t="s">
        <v>610</v>
      </c>
      <c r="Q88" s="22">
        <v>39356</v>
      </c>
      <c r="R88" s="22">
        <v>39443</v>
      </c>
      <c r="S88" s="14" t="s">
        <v>387</v>
      </c>
      <c r="T88" s="22">
        <v>43132</v>
      </c>
      <c r="U88" s="22">
        <v>43131</v>
      </c>
      <c r="V88" s="23">
        <v>728.5</v>
      </c>
      <c r="W88" s="24">
        <v>22</v>
      </c>
      <c r="X88" s="24">
        <v>7</v>
      </c>
      <c r="Y88" s="32">
        <f t="shared" ca="1" si="3"/>
        <v>59</v>
      </c>
      <c r="Z88" s="32">
        <f t="shared" ca="1" si="4"/>
        <v>1</v>
      </c>
      <c r="AA88" s="26">
        <f t="shared" si="5"/>
        <v>45413</v>
      </c>
      <c r="AB88" s="26" t="s">
        <v>662</v>
      </c>
      <c r="AC88" s="14" t="s">
        <v>409</v>
      </c>
      <c r="AD88" s="27">
        <v>2002</v>
      </c>
      <c r="AE88" s="29" t="s">
        <v>663</v>
      </c>
      <c r="AF88" s="29" t="s">
        <v>70</v>
      </c>
      <c r="AG88" s="15" t="s">
        <v>239</v>
      </c>
      <c r="AH88" s="38" t="s">
        <v>664</v>
      </c>
      <c r="AI88" s="15" t="s">
        <v>170</v>
      </c>
      <c r="AJ88" s="15" t="s">
        <v>665</v>
      </c>
      <c r="AK88" s="16" t="s">
        <v>60</v>
      </c>
      <c r="AL88" s="14" t="s">
        <v>550</v>
      </c>
      <c r="AM88" s="14" t="s">
        <v>62</v>
      </c>
    </row>
    <row r="89" spans="1:39" s="31" customFormat="1" ht="30" customHeight="1">
      <c r="A89" s="11">
        <v>84</v>
      </c>
      <c r="B89" s="12" t="s">
        <v>666</v>
      </c>
      <c r="C89" s="13">
        <f>VLOOKUP(B89,[1]Sheet1!$A$2:$B$443,2,FALSE)</f>
        <v>23045603</v>
      </c>
      <c r="D89" s="14">
        <v>131287867</v>
      </c>
      <c r="E89" s="15" t="s">
        <v>667</v>
      </c>
      <c r="F89" s="15" t="s">
        <v>406</v>
      </c>
      <c r="G89" s="15" t="s">
        <v>78</v>
      </c>
      <c r="H89" s="15" t="s">
        <v>668</v>
      </c>
      <c r="I89" s="16" t="s">
        <v>45</v>
      </c>
      <c r="J89" s="34" t="s">
        <v>274</v>
      </c>
      <c r="K89" s="14" t="s">
        <v>46</v>
      </c>
      <c r="L89" s="18" t="s">
        <v>669</v>
      </c>
      <c r="M89" s="19" t="s">
        <v>281</v>
      </c>
      <c r="N89" s="20">
        <v>20568</v>
      </c>
      <c r="O89" s="34" t="s">
        <v>609</v>
      </c>
      <c r="P89" s="14" t="s">
        <v>610</v>
      </c>
      <c r="Q89" s="22">
        <v>39356</v>
      </c>
      <c r="R89" s="22">
        <v>39469</v>
      </c>
      <c r="S89" s="14" t="s">
        <v>387</v>
      </c>
      <c r="T89" s="22">
        <v>39326</v>
      </c>
      <c r="U89" s="22">
        <v>39325</v>
      </c>
      <c r="V89" s="23">
        <v>642.35</v>
      </c>
      <c r="W89" s="24">
        <v>24</v>
      </c>
      <c r="X89" s="24">
        <v>7</v>
      </c>
      <c r="Y89" s="32">
        <f ca="1">IF(MONTH(TODAY())&gt;MONTH(N89),YEAR(TODAY())-YEAR(N89),YEAR(TODAY())-YEAR(N89)-1)</f>
        <v>62</v>
      </c>
      <c r="Z89" s="32">
        <f ca="1">IF(MONTH(TODAY())&gt;MONTH(N89),MONTH(TODAY())-MONTH(N89),MONTH(TODAY())+12-MONTH(N89))</f>
        <v>1</v>
      </c>
      <c r="AA89" s="26">
        <f>IF(S89="Profesor",(DATE(YEAR(N89)+70,MONTH(N89)+1,1)),(DATE(YEAR(N89)+65,MONTH(N89)+1,1)) )</f>
        <v>44317</v>
      </c>
      <c r="AB89" s="26" t="s">
        <v>670</v>
      </c>
      <c r="AC89" s="14" t="s">
        <v>409</v>
      </c>
      <c r="AD89" s="27">
        <v>1998</v>
      </c>
      <c r="AE89" s="29" t="s">
        <v>525</v>
      </c>
      <c r="AF89" s="29" t="s">
        <v>55</v>
      </c>
      <c r="AG89" s="15" t="s">
        <v>261</v>
      </c>
      <c r="AH89" s="30" t="s">
        <v>671</v>
      </c>
      <c r="AI89" s="15" t="s">
        <v>161</v>
      </c>
      <c r="AJ89" s="15" t="s">
        <v>212</v>
      </c>
      <c r="AK89" s="16" t="s">
        <v>60</v>
      </c>
      <c r="AL89" s="14" t="s">
        <v>550</v>
      </c>
      <c r="AM89" s="14" t="s">
        <v>62</v>
      </c>
    </row>
    <row r="90" spans="1:39" s="31" customFormat="1" ht="30" customHeight="1">
      <c r="A90" s="11">
        <v>85</v>
      </c>
      <c r="B90" s="12" t="s">
        <v>672</v>
      </c>
      <c r="C90" s="13">
        <f>VLOOKUP(B90,[1]Sheet1!$A$2:$B$443,2,FALSE)</f>
        <v>30086303</v>
      </c>
      <c r="D90" s="14">
        <v>131785675</v>
      </c>
      <c r="E90" s="15" t="s">
        <v>673</v>
      </c>
      <c r="F90" s="15" t="s">
        <v>42</v>
      </c>
      <c r="G90" s="15" t="s">
        <v>78</v>
      </c>
      <c r="H90" s="15" t="s">
        <v>674</v>
      </c>
      <c r="I90" s="16" t="s">
        <v>45</v>
      </c>
      <c r="J90" s="34" t="s">
        <v>219</v>
      </c>
      <c r="K90" s="14" t="s">
        <v>184</v>
      </c>
      <c r="L90" s="18" t="s">
        <v>47</v>
      </c>
      <c r="M90" s="19" t="s">
        <v>155</v>
      </c>
      <c r="N90" s="20">
        <v>23253</v>
      </c>
      <c r="O90" s="34" t="s">
        <v>609</v>
      </c>
      <c r="P90" s="14" t="s">
        <v>610</v>
      </c>
      <c r="Q90" s="22">
        <v>39356</v>
      </c>
      <c r="R90" s="22">
        <v>39469</v>
      </c>
      <c r="S90" s="14" t="s">
        <v>387</v>
      </c>
      <c r="T90" s="22">
        <v>39326</v>
      </c>
      <c r="U90" s="22">
        <v>39325</v>
      </c>
      <c r="V90" s="23">
        <v>626.35</v>
      </c>
      <c r="W90" s="24">
        <v>19</v>
      </c>
      <c r="X90" s="24">
        <v>7</v>
      </c>
      <c r="Y90" s="32">
        <f t="shared" ca="1" si="3"/>
        <v>54</v>
      </c>
      <c r="Z90" s="32">
        <f t="shared" ca="1" si="4"/>
        <v>9</v>
      </c>
      <c r="AA90" s="26">
        <f t="shared" si="5"/>
        <v>46997</v>
      </c>
      <c r="AB90" s="26" t="s">
        <v>675</v>
      </c>
      <c r="AC90" s="14" t="s">
        <v>53</v>
      </c>
      <c r="AD90" s="27">
        <v>2014</v>
      </c>
      <c r="AE90" s="28" t="s">
        <v>54</v>
      </c>
      <c r="AF90" s="29" t="s">
        <v>55</v>
      </c>
      <c r="AG90" s="15" t="s">
        <v>396</v>
      </c>
      <c r="AH90" s="30" t="s">
        <v>676</v>
      </c>
      <c r="AI90" s="15" t="s">
        <v>161</v>
      </c>
      <c r="AJ90" s="15" t="s">
        <v>117</v>
      </c>
      <c r="AK90" s="16" t="s">
        <v>60</v>
      </c>
      <c r="AL90" s="14" t="s">
        <v>118</v>
      </c>
      <c r="AM90" s="14" t="s">
        <v>119</v>
      </c>
    </row>
    <row r="91" spans="1:39" s="31" customFormat="1" ht="30" customHeight="1">
      <c r="A91" s="11">
        <v>86</v>
      </c>
      <c r="B91" s="12" t="s">
        <v>677</v>
      </c>
      <c r="C91" s="13">
        <f>VLOOKUP(B91,[1]Sheet1!$A$2:$B$443,2,FALSE)</f>
        <v>21026202</v>
      </c>
      <c r="D91" s="14">
        <v>131570626</v>
      </c>
      <c r="E91" s="15" t="s">
        <v>678</v>
      </c>
      <c r="F91" s="15" t="s">
        <v>42</v>
      </c>
      <c r="G91" s="15" t="s">
        <v>265</v>
      </c>
      <c r="H91" s="15" t="s">
        <v>679</v>
      </c>
      <c r="I91" s="16" t="s">
        <v>45</v>
      </c>
      <c r="J91" s="34" t="s">
        <v>210</v>
      </c>
      <c r="K91" s="14" t="s">
        <v>184</v>
      </c>
      <c r="L91" s="18" t="s">
        <v>101</v>
      </c>
      <c r="M91" s="19" t="s">
        <v>112</v>
      </c>
      <c r="N91" s="20">
        <v>22698</v>
      </c>
      <c r="O91" s="34" t="s">
        <v>609</v>
      </c>
      <c r="P91" s="14" t="s">
        <v>610</v>
      </c>
      <c r="Q91" s="22">
        <v>39539</v>
      </c>
      <c r="R91" s="22">
        <v>39604</v>
      </c>
      <c r="S91" s="14" t="s">
        <v>387</v>
      </c>
      <c r="T91" s="22">
        <v>39356</v>
      </c>
      <c r="U91" s="22">
        <v>39356</v>
      </c>
      <c r="V91" s="23">
        <v>653.1</v>
      </c>
      <c r="W91" s="24">
        <v>22</v>
      </c>
      <c r="X91" s="24">
        <v>3</v>
      </c>
      <c r="Y91" s="32">
        <f t="shared" ca="1" si="3"/>
        <v>56</v>
      </c>
      <c r="Z91" s="32">
        <f t="shared" ca="1" si="4"/>
        <v>3</v>
      </c>
      <c r="AA91" s="26">
        <f t="shared" si="5"/>
        <v>46447</v>
      </c>
      <c r="AB91" s="26" t="s">
        <v>680</v>
      </c>
      <c r="AC91" s="14" t="s">
        <v>53</v>
      </c>
      <c r="AD91" s="27">
        <v>2011</v>
      </c>
      <c r="AE91" s="29" t="s">
        <v>168</v>
      </c>
      <c r="AF91" s="29" t="s">
        <v>70</v>
      </c>
      <c r="AG91" s="15" t="s">
        <v>169</v>
      </c>
      <c r="AH91" s="40" t="s">
        <v>681</v>
      </c>
      <c r="AI91" s="15" t="s">
        <v>656</v>
      </c>
      <c r="AJ91" s="15" t="s">
        <v>682</v>
      </c>
      <c r="AK91" s="16" t="s">
        <v>60</v>
      </c>
      <c r="AL91" s="14" t="s">
        <v>226</v>
      </c>
      <c r="AM91" s="14" t="s">
        <v>119</v>
      </c>
    </row>
    <row r="92" spans="1:39" s="31" customFormat="1" ht="30" customHeight="1">
      <c r="A92" s="11">
        <v>87</v>
      </c>
      <c r="B92" s="12" t="s">
        <v>683</v>
      </c>
      <c r="C92" s="13">
        <f>VLOOKUP(B92,[1]Sheet1!$A$2:$B$443,2,FALSE)</f>
        <v>29126502</v>
      </c>
      <c r="D92" s="14">
        <v>131914645</v>
      </c>
      <c r="E92" s="15" t="s">
        <v>684</v>
      </c>
      <c r="F92" s="15" t="s">
        <v>42</v>
      </c>
      <c r="G92" s="15" t="s">
        <v>78</v>
      </c>
      <c r="H92" s="15" t="s">
        <v>685</v>
      </c>
      <c r="I92" s="16" t="s">
        <v>45</v>
      </c>
      <c r="J92" s="34" t="s">
        <v>183</v>
      </c>
      <c r="K92" s="14" t="s">
        <v>184</v>
      </c>
      <c r="L92" s="18" t="s">
        <v>47</v>
      </c>
      <c r="M92" s="19" t="s">
        <v>686</v>
      </c>
      <c r="N92" s="20">
        <v>24105</v>
      </c>
      <c r="O92" s="34" t="s">
        <v>609</v>
      </c>
      <c r="P92" s="14" t="s">
        <v>610</v>
      </c>
      <c r="Q92" s="22">
        <v>39539</v>
      </c>
      <c r="R92" s="22">
        <v>39604</v>
      </c>
      <c r="S92" s="14" t="s">
        <v>387</v>
      </c>
      <c r="T92" s="22">
        <v>39356</v>
      </c>
      <c r="U92" s="22">
        <v>39356</v>
      </c>
      <c r="V92" s="23">
        <v>605.29</v>
      </c>
      <c r="W92" s="24">
        <v>18</v>
      </c>
      <c r="X92" s="24">
        <v>1</v>
      </c>
      <c r="Y92" s="32">
        <f t="shared" ca="1" si="3"/>
        <v>52</v>
      </c>
      <c r="Z92" s="32">
        <f t="shared" ca="1" si="4"/>
        <v>5</v>
      </c>
      <c r="AA92" s="26">
        <f t="shared" si="5"/>
        <v>47849</v>
      </c>
      <c r="AB92" s="26" t="s">
        <v>687</v>
      </c>
      <c r="AC92" s="14" t="s">
        <v>53</v>
      </c>
      <c r="AD92" s="27">
        <v>2011</v>
      </c>
      <c r="AE92" s="29" t="s">
        <v>142</v>
      </c>
      <c r="AF92" s="29" t="s">
        <v>55</v>
      </c>
      <c r="AG92" s="15" t="s">
        <v>261</v>
      </c>
      <c r="AH92" s="39">
        <v>11100104817173</v>
      </c>
      <c r="AI92" s="15" t="s">
        <v>316</v>
      </c>
      <c r="AJ92" s="15" t="s">
        <v>142</v>
      </c>
      <c r="AK92" s="16" t="s">
        <v>60</v>
      </c>
      <c r="AL92" s="14" t="s">
        <v>145</v>
      </c>
      <c r="AM92" s="14" t="s">
        <v>119</v>
      </c>
    </row>
    <row r="93" spans="1:39" s="31" customFormat="1" ht="30" customHeight="1">
      <c r="A93" s="11">
        <v>88</v>
      </c>
      <c r="B93" s="12" t="s">
        <v>688</v>
      </c>
      <c r="C93" s="13">
        <f>VLOOKUP(B93,[1]Sheet1!$A$2:$B$443,2,FALSE)</f>
        <v>31125511</v>
      </c>
      <c r="D93" s="14">
        <v>130875307</v>
      </c>
      <c r="E93" s="15" t="s">
        <v>689</v>
      </c>
      <c r="F93" s="15" t="s">
        <v>406</v>
      </c>
      <c r="G93" s="15" t="s">
        <v>78</v>
      </c>
      <c r="H93" s="15" t="s">
        <v>690</v>
      </c>
      <c r="I93" s="16" t="s">
        <v>45</v>
      </c>
      <c r="J93" s="34" t="s">
        <v>236</v>
      </c>
      <c r="K93" s="14" t="s">
        <v>46</v>
      </c>
      <c r="L93" s="18" t="s">
        <v>47</v>
      </c>
      <c r="M93" s="19" t="s">
        <v>67</v>
      </c>
      <c r="N93" s="20">
        <v>20454</v>
      </c>
      <c r="O93" s="34" t="s">
        <v>609</v>
      </c>
      <c r="P93" s="14" t="s">
        <v>610</v>
      </c>
      <c r="Q93" s="22">
        <v>39722</v>
      </c>
      <c r="R93" s="22">
        <v>39749</v>
      </c>
      <c r="S93" s="14" t="s">
        <v>387</v>
      </c>
      <c r="T93" s="22">
        <v>39569</v>
      </c>
      <c r="U93" s="22">
        <v>39568</v>
      </c>
      <c r="V93" s="23">
        <v>663.6</v>
      </c>
      <c r="W93" s="24">
        <v>26</v>
      </c>
      <c r="X93" s="24">
        <v>7</v>
      </c>
      <c r="Y93" s="32">
        <f t="shared" ca="1" si="3"/>
        <v>62</v>
      </c>
      <c r="Z93" s="32">
        <f t="shared" ca="1" si="4"/>
        <v>5</v>
      </c>
      <c r="AA93" s="26">
        <f t="shared" si="5"/>
        <v>44197</v>
      </c>
      <c r="AB93" s="26" t="s">
        <v>691</v>
      </c>
      <c r="AC93" s="14" t="s">
        <v>409</v>
      </c>
      <c r="AD93" s="27">
        <v>1995</v>
      </c>
      <c r="AE93" s="29" t="s">
        <v>692</v>
      </c>
      <c r="AF93" s="29" t="s">
        <v>55</v>
      </c>
      <c r="AG93" s="15" t="s">
        <v>115</v>
      </c>
      <c r="AH93" s="30" t="s">
        <v>693</v>
      </c>
      <c r="AI93" s="15" t="s">
        <v>161</v>
      </c>
      <c r="AJ93" s="15" t="s">
        <v>550</v>
      </c>
      <c r="AK93" s="16" t="s">
        <v>60</v>
      </c>
      <c r="AL93" s="14" t="s">
        <v>550</v>
      </c>
      <c r="AM93" s="14" t="s">
        <v>62</v>
      </c>
    </row>
    <row r="94" spans="1:39" s="31" customFormat="1" ht="30" customHeight="1">
      <c r="A94" s="11">
        <v>89</v>
      </c>
      <c r="B94" s="12" t="s">
        <v>694</v>
      </c>
      <c r="C94" s="13">
        <f>VLOOKUP(B94,[1]Sheet1!$A$2:$B$443,2,FALSE)</f>
        <v>20025403</v>
      </c>
      <c r="D94" s="14">
        <v>131866749</v>
      </c>
      <c r="E94" s="15" t="s">
        <v>695</v>
      </c>
      <c r="F94" s="15" t="s">
        <v>406</v>
      </c>
      <c r="G94" s="15" t="s">
        <v>78</v>
      </c>
      <c r="H94" s="15" t="s">
        <v>696</v>
      </c>
      <c r="I94" s="16" t="s">
        <v>45</v>
      </c>
      <c r="J94" s="34" t="s">
        <v>350</v>
      </c>
      <c r="K94" s="14" t="s">
        <v>46</v>
      </c>
      <c r="L94" s="18" t="s">
        <v>47</v>
      </c>
      <c r="M94" s="19" t="s">
        <v>67</v>
      </c>
      <c r="N94" s="20">
        <v>19775</v>
      </c>
      <c r="O94" s="34" t="s">
        <v>609</v>
      </c>
      <c r="P94" s="14" t="s">
        <v>610</v>
      </c>
      <c r="Q94" s="22">
        <v>39722</v>
      </c>
      <c r="R94" s="22">
        <v>39749</v>
      </c>
      <c r="S94" s="14" t="s">
        <v>387</v>
      </c>
      <c r="T94" s="22">
        <v>39569</v>
      </c>
      <c r="U94" s="22">
        <v>39568</v>
      </c>
      <c r="V94" s="23">
        <v>670</v>
      </c>
      <c r="W94" s="24">
        <v>19</v>
      </c>
      <c r="X94" s="24">
        <v>2</v>
      </c>
      <c r="Y94" s="32">
        <f t="shared" ca="1" si="3"/>
        <v>64</v>
      </c>
      <c r="Z94" s="32">
        <f t="shared" ca="1" si="4"/>
        <v>3</v>
      </c>
      <c r="AA94" s="26">
        <f t="shared" si="5"/>
        <v>43525</v>
      </c>
      <c r="AB94" s="26" t="s">
        <v>697</v>
      </c>
      <c r="AC94" s="14" t="s">
        <v>409</v>
      </c>
      <c r="AD94" s="27">
        <v>2002</v>
      </c>
      <c r="AE94" s="29" t="s">
        <v>698</v>
      </c>
      <c r="AF94" s="29" t="s">
        <v>55</v>
      </c>
      <c r="AG94" s="15" t="s">
        <v>699</v>
      </c>
      <c r="AH94" s="30" t="s">
        <v>700</v>
      </c>
      <c r="AI94" s="15" t="s">
        <v>161</v>
      </c>
      <c r="AJ94" s="15" t="s">
        <v>701</v>
      </c>
      <c r="AK94" s="16" t="s">
        <v>60</v>
      </c>
      <c r="AL94" s="14" t="s">
        <v>96</v>
      </c>
      <c r="AM94" s="14" t="s">
        <v>97</v>
      </c>
    </row>
    <row r="95" spans="1:39" s="31" customFormat="1" ht="30" customHeight="1">
      <c r="A95" s="11">
        <v>90</v>
      </c>
      <c r="B95" s="12" t="s">
        <v>702</v>
      </c>
      <c r="C95" s="13">
        <f>VLOOKUP(B95,[1]Sheet1!$A$2:$B$443,2,FALSE)</f>
        <v>31126025</v>
      </c>
      <c r="D95" s="14">
        <v>131627083</v>
      </c>
      <c r="E95" s="15" t="s">
        <v>703</v>
      </c>
      <c r="F95" s="15" t="s">
        <v>406</v>
      </c>
      <c r="G95" s="15" t="s">
        <v>78</v>
      </c>
      <c r="H95" s="15" t="s">
        <v>704</v>
      </c>
      <c r="I95" s="16" t="s">
        <v>45</v>
      </c>
      <c r="J95" s="34" t="s">
        <v>251</v>
      </c>
      <c r="K95" s="14" t="s">
        <v>46</v>
      </c>
      <c r="L95" s="18" t="s">
        <v>47</v>
      </c>
      <c r="M95" s="19" t="s">
        <v>155</v>
      </c>
      <c r="N95" s="20">
        <v>22281</v>
      </c>
      <c r="O95" s="34" t="s">
        <v>609</v>
      </c>
      <c r="P95" s="14" t="s">
        <v>610</v>
      </c>
      <c r="Q95" s="22">
        <v>39904</v>
      </c>
      <c r="R95" s="22">
        <v>39931</v>
      </c>
      <c r="S95" s="14" t="s">
        <v>387</v>
      </c>
      <c r="T95" s="22">
        <v>39692</v>
      </c>
      <c r="U95" s="22">
        <v>39692</v>
      </c>
      <c r="V95" s="23">
        <v>668.4</v>
      </c>
      <c r="W95" s="24">
        <v>23</v>
      </c>
      <c r="X95" s="24">
        <v>1</v>
      </c>
      <c r="Y95" s="32">
        <f t="shared" ca="1" si="3"/>
        <v>57</v>
      </c>
      <c r="Z95" s="32">
        <f t="shared" ca="1" si="4"/>
        <v>5</v>
      </c>
      <c r="AA95" s="26">
        <f t="shared" si="5"/>
        <v>46023</v>
      </c>
      <c r="AB95" s="26" t="s">
        <v>705</v>
      </c>
      <c r="AC95" s="14" t="s">
        <v>409</v>
      </c>
      <c r="AD95" s="27">
        <v>1997</v>
      </c>
      <c r="AE95" s="29" t="s">
        <v>706</v>
      </c>
      <c r="AF95" s="29" t="s">
        <v>55</v>
      </c>
      <c r="AG95" s="15" t="s">
        <v>261</v>
      </c>
      <c r="AH95" s="38" t="s">
        <v>707</v>
      </c>
      <c r="AI95" s="15" t="s">
        <v>170</v>
      </c>
      <c r="AJ95" s="15" t="s">
        <v>550</v>
      </c>
      <c r="AK95" s="16" t="s">
        <v>60</v>
      </c>
      <c r="AL95" s="14" t="s">
        <v>550</v>
      </c>
      <c r="AM95" s="14" t="s">
        <v>62</v>
      </c>
    </row>
    <row r="96" spans="1:39" s="42" customFormat="1" ht="30" customHeight="1">
      <c r="A96" s="11">
        <v>91</v>
      </c>
      <c r="B96" s="12" t="s">
        <v>708</v>
      </c>
      <c r="C96" s="13">
        <f>VLOOKUP(B96,[1]Sheet1!$A$2:$B$443,2,FALSE)</f>
        <v>8126104</v>
      </c>
      <c r="D96" s="14">
        <v>131616351</v>
      </c>
      <c r="E96" s="15" t="s">
        <v>709</v>
      </c>
      <c r="F96" s="15" t="s">
        <v>42</v>
      </c>
      <c r="G96" s="15" t="s">
        <v>272</v>
      </c>
      <c r="H96" s="15" t="s">
        <v>710</v>
      </c>
      <c r="I96" s="16" t="s">
        <v>45</v>
      </c>
      <c r="J96" s="34" t="s">
        <v>251</v>
      </c>
      <c r="K96" s="14" t="s">
        <v>184</v>
      </c>
      <c r="L96" s="18" t="s">
        <v>47</v>
      </c>
      <c r="M96" s="19" t="s">
        <v>281</v>
      </c>
      <c r="N96" s="20">
        <v>22623</v>
      </c>
      <c r="O96" s="34" t="s">
        <v>609</v>
      </c>
      <c r="P96" s="14" t="s">
        <v>610</v>
      </c>
      <c r="Q96" s="22">
        <v>39904</v>
      </c>
      <c r="R96" s="22">
        <v>39931</v>
      </c>
      <c r="S96" s="14" t="s">
        <v>387</v>
      </c>
      <c r="T96" s="22">
        <v>39753</v>
      </c>
      <c r="U96" s="22">
        <v>39752</v>
      </c>
      <c r="V96" s="23">
        <v>588.85</v>
      </c>
      <c r="W96" s="24">
        <v>23</v>
      </c>
      <c r="X96" s="24">
        <v>1</v>
      </c>
      <c r="Y96" s="32">
        <f t="shared" ca="1" si="3"/>
        <v>56</v>
      </c>
      <c r="Z96" s="32">
        <f t="shared" ca="1" si="4"/>
        <v>5</v>
      </c>
      <c r="AA96" s="26">
        <f t="shared" si="5"/>
        <v>46388</v>
      </c>
      <c r="AB96" s="26" t="s">
        <v>711</v>
      </c>
      <c r="AC96" s="14" t="s">
        <v>53</v>
      </c>
      <c r="AD96" s="27">
        <v>2012</v>
      </c>
      <c r="AE96" s="29" t="s">
        <v>712</v>
      </c>
      <c r="AF96" s="29" t="s">
        <v>70</v>
      </c>
      <c r="AG96" s="15" t="s">
        <v>71</v>
      </c>
      <c r="AH96" s="40" t="s">
        <v>713</v>
      </c>
      <c r="AI96" s="15" t="s">
        <v>656</v>
      </c>
      <c r="AJ96" s="15" t="s">
        <v>389</v>
      </c>
      <c r="AK96" s="16" t="s">
        <v>60</v>
      </c>
      <c r="AL96" s="14" t="s">
        <v>714</v>
      </c>
      <c r="AM96" s="14" t="s">
        <v>75</v>
      </c>
    </row>
    <row r="97" spans="1:39" s="31" customFormat="1" ht="30" customHeight="1">
      <c r="A97" s="11">
        <v>92</v>
      </c>
      <c r="B97" s="12" t="s">
        <v>715</v>
      </c>
      <c r="C97" s="13">
        <f>VLOOKUP(B97,[1]Sheet1!$A$2:$B$443,2,FALSE)</f>
        <v>6066904</v>
      </c>
      <c r="D97" s="14">
        <v>132106274</v>
      </c>
      <c r="E97" s="15" t="s">
        <v>716</v>
      </c>
      <c r="F97" s="15" t="s">
        <v>42</v>
      </c>
      <c r="G97" s="15" t="s">
        <v>717</v>
      </c>
      <c r="H97" s="15" t="s">
        <v>718</v>
      </c>
      <c r="I97" s="16" t="s">
        <v>45</v>
      </c>
      <c r="J97" s="34" t="s">
        <v>719</v>
      </c>
      <c r="K97" s="14" t="s">
        <v>46</v>
      </c>
      <c r="L97" s="18" t="s">
        <v>47</v>
      </c>
      <c r="M97" s="19" t="s">
        <v>561</v>
      </c>
      <c r="N97" s="20">
        <v>25360</v>
      </c>
      <c r="O97" s="34" t="s">
        <v>609</v>
      </c>
      <c r="P97" s="14" t="s">
        <v>610</v>
      </c>
      <c r="Q97" s="22">
        <v>40269</v>
      </c>
      <c r="R97" s="22">
        <v>40301</v>
      </c>
      <c r="S97" s="14" t="s">
        <v>387</v>
      </c>
      <c r="T97" s="22">
        <v>40179</v>
      </c>
      <c r="U97" s="22">
        <v>40542</v>
      </c>
      <c r="V97" s="23">
        <v>669.59</v>
      </c>
      <c r="W97" s="24">
        <v>15</v>
      </c>
      <c r="X97" s="24">
        <v>4</v>
      </c>
      <c r="Y97" s="32">
        <f t="shared" ca="1" si="3"/>
        <v>48</v>
      </c>
      <c r="Z97" s="32">
        <f t="shared" ca="1" si="4"/>
        <v>11</v>
      </c>
      <c r="AA97" s="26">
        <f t="shared" si="5"/>
        <v>49126</v>
      </c>
      <c r="AB97" s="26" t="s">
        <v>720</v>
      </c>
      <c r="AC97" s="14" t="s">
        <v>53</v>
      </c>
      <c r="AD97" s="27">
        <v>2014</v>
      </c>
      <c r="AE97" s="28" t="s">
        <v>54</v>
      </c>
      <c r="AF97" s="29" t="s">
        <v>55</v>
      </c>
      <c r="AG97" s="15" t="s">
        <v>396</v>
      </c>
      <c r="AH97" s="39">
        <v>101104811524</v>
      </c>
      <c r="AI97" s="15" t="s">
        <v>170</v>
      </c>
      <c r="AJ97" s="15" t="s">
        <v>721</v>
      </c>
      <c r="AK97" s="16" t="s">
        <v>60</v>
      </c>
      <c r="AL97" s="14" t="s">
        <v>96</v>
      </c>
      <c r="AM97" s="14" t="s">
        <v>97</v>
      </c>
    </row>
    <row r="98" spans="1:39" s="31" customFormat="1" ht="30" customHeight="1">
      <c r="A98" s="11">
        <v>93</v>
      </c>
      <c r="B98" s="12" t="s">
        <v>722</v>
      </c>
      <c r="C98" s="13">
        <f>VLOOKUP(B98,[1]Sheet1!$A$2:$B$443,2,FALSE)</f>
        <v>31015604</v>
      </c>
      <c r="D98" s="14">
        <v>131122068</v>
      </c>
      <c r="E98" s="15" t="s">
        <v>723</v>
      </c>
      <c r="F98" s="15" t="s">
        <v>406</v>
      </c>
      <c r="G98" s="15" t="s">
        <v>591</v>
      </c>
      <c r="H98" s="15" t="s">
        <v>724</v>
      </c>
      <c r="I98" s="16" t="s">
        <v>45</v>
      </c>
      <c r="J98" s="34" t="s">
        <v>296</v>
      </c>
      <c r="K98" s="14" t="s">
        <v>46</v>
      </c>
      <c r="L98" s="18" t="s">
        <v>47</v>
      </c>
      <c r="M98" s="19" t="s">
        <v>371</v>
      </c>
      <c r="N98" s="20">
        <v>20820</v>
      </c>
      <c r="O98" s="34" t="s">
        <v>609</v>
      </c>
      <c r="P98" s="14" t="s">
        <v>610</v>
      </c>
      <c r="Q98" s="22">
        <v>40452</v>
      </c>
      <c r="R98" s="22">
        <v>40410</v>
      </c>
      <c r="S98" s="14" t="s">
        <v>387</v>
      </c>
      <c r="T98" s="22">
        <v>40299</v>
      </c>
      <c r="U98" s="22">
        <v>37163</v>
      </c>
      <c r="V98" s="23">
        <v>670</v>
      </c>
      <c r="W98" s="24">
        <v>28</v>
      </c>
      <c r="X98" s="24">
        <v>7</v>
      </c>
      <c r="Y98" s="32">
        <f t="shared" ca="1" si="3"/>
        <v>61</v>
      </c>
      <c r="Z98" s="32">
        <f t="shared" ca="1" si="4"/>
        <v>5</v>
      </c>
      <c r="AA98" s="26">
        <f t="shared" si="5"/>
        <v>44562</v>
      </c>
      <c r="AB98" s="26" t="s">
        <v>725</v>
      </c>
      <c r="AC98" s="14" t="s">
        <v>409</v>
      </c>
      <c r="AD98" s="27">
        <v>2003</v>
      </c>
      <c r="AE98" s="29" t="s">
        <v>322</v>
      </c>
      <c r="AF98" s="29" t="s">
        <v>55</v>
      </c>
      <c r="AG98" s="15" t="s">
        <v>726</v>
      </c>
      <c r="AH98" s="38" t="s">
        <v>727</v>
      </c>
      <c r="AI98" s="15" t="s">
        <v>170</v>
      </c>
      <c r="AJ98" s="15" t="s">
        <v>728</v>
      </c>
      <c r="AK98" s="16" t="s">
        <v>60</v>
      </c>
      <c r="AL98" s="14" t="s">
        <v>550</v>
      </c>
      <c r="AM98" s="14" t="s">
        <v>62</v>
      </c>
    </row>
    <row r="99" spans="1:39" s="31" customFormat="1" ht="30" customHeight="1">
      <c r="A99" s="11">
        <v>94</v>
      </c>
      <c r="B99" s="12" t="s">
        <v>729</v>
      </c>
      <c r="C99" s="13">
        <f>VLOOKUP(B99,[1]Sheet1!$A$2:$B$443,2,FALSE)</f>
        <v>27115604</v>
      </c>
      <c r="D99" s="14">
        <v>131290233</v>
      </c>
      <c r="E99" s="15" t="s">
        <v>730</v>
      </c>
      <c r="F99" s="15" t="s">
        <v>406</v>
      </c>
      <c r="G99" s="15" t="s">
        <v>717</v>
      </c>
      <c r="H99" s="15" t="s">
        <v>731</v>
      </c>
      <c r="I99" s="16" t="s">
        <v>45</v>
      </c>
      <c r="J99" s="34" t="s">
        <v>274</v>
      </c>
      <c r="K99" s="14" t="s">
        <v>46</v>
      </c>
      <c r="L99" s="18" t="s">
        <v>47</v>
      </c>
      <c r="M99" s="19" t="s">
        <v>155</v>
      </c>
      <c r="N99" s="20">
        <v>20786</v>
      </c>
      <c r="O99" s="34" t="s">
        <v>609</v>
      </c>
      <c r="P99" s="14" t="s">
        <v>610</v>
      </c>
      <c r="Q99" s="22">
        <v>40634</v>
      </c>
      <c r="R99" s="22">
        <v>40638</v>
      </c>
      <c r="S99" s="14" t="s">
        <v>387</v>
      </c>
      <c r="T99" s="22">
        <v>37653</v>
      </c>
      <c r="U99" s="22">
        <v>37652</v>
      </c>
      <c r="V99" s="23">
        <v>600.24</v>
      </c>
      <c r="W99" s="24">
        <v>26</v>
      </c>
      <c r="X99" s="24">
        <v>1</v>
      </c>
      <c r="Y99" s="32">
        <f t="shared" ca="1" si="3"/>
        <v>61</v>
      </c>
      <c r="Z99" s="32">
        <f t="shared" ca="1" si="4"/>
        <v>6</v>
      </c>
      <c r="AA99" s="26">
        <f t="shared" si="5"/>
        <v>44531</v>
      </c>
      <c r="AB99" s="26" t="s">
        <v>732</v>
      </c>
      <c r="AC99" s="14" t="s">
        <v>409</v>
      </c>
      <c r="AD99" s="27">
        <v>2002</v>
      </c>
      <c r="AE99" s="29" t="s">
        <v>663</v>
      </c>
      <c r="AF99" s="29" t="s">
        <v>70</v>
      </c>
      <c r="AG99" s="15" t="s">
        <v>733</v>
      </c>
      <c r="AH99" s="38" t="s">
        <v>734</v>
      </c>
      <c r="AI99" s="15" t="s">
        <v>656</v>
      </c>
      <c r="AJ99" s="15" t="s">
        <v>550</v>
      </c>
      <c r="AK99" s="16" t="s">
        <v>60</v>
      </c>
      <c r="AL99" s="14" t="s">
        <v>550</v>
      </c>
      <c r="AM99" s="14" t="s">
        <v>62</v>
      </c>
    </row>
    <row r="100" spans="1:39" s="31" customFormat="1" ht="38.25">
      <c r="A100" s="11">
        <v>95</v>
      </c>
      <c r="B100" s="12" t="s">
        <v>735</v>
      </c>
      <c r="C100" s="13">
        <f>VLOOKUP(B100,[1]Sheet1!$A$2:$B$443,2,FALSE)</f>
        <v>26016503</v>
      </c>
      <c r="D100" s="14">
        <v>132016667</v>
      </c>
      <c r="E100" s="15" t="s">
        <v>736</v>
      </c>
      <c r="F100" s="15" t="s">
        <v>458</v>
      </c>
      <c r="G100" s="15" t="s">
        <v>78</v>
      </c>
      <c r="H100" s="15" t="s">
        <v>737</v>
      </c>
      <c r="I100" s="16" t="s">
        <v>45</v>
      </c>
      <c r="J100" s="34" t="s">
        <v>738</v>
      </c>
      <c r="K100" s="14" t="s">
        <v>184</v>
      </c>
      <c r="L100" s="18" t="s">
        <v>47</v>
      </c>
      <c r="M100" s="19" t="s">
        <v>67</v>
      </c>
      <c r="N100" s="20">
        <v>23768</v>
      </c>
      <c r="O100" s="34" t="s">
        <v>609</v>
      </c>
      <c r="P100" s="14" t="s">
        <v>610</v>
      </c>
      <c r="Q100" s="22">
        <v>40634</v>
      </c>
      <c r="R100" s="22">
        <v>40676</v>
      </c>
      <c r="S100" s="14" t="s">
        <v>387</v>
      </c>
      <c r="T100" s="22">
        <v>38473</v>
      </c>
      <c r="U100" s="22">
        <v>38472</v>
      </c>
      <c r="V100" s="23">
        <v>670</v>
      </c>
      <c r="W100" s="24">
        <v>18</v>
      </c>
      <c r="X100" s="24">
        <v>2</v>
      </c>
      <c r="Y100" s="32">
        <f t="shared" ca="1" si="3"/>
        <v>53</v>
      </c>
      <c r="Z100" s="32">
        <f t="shared" ca="1" si="4"/>
        <v>4</v>
      </c>
      <c r="AA100" s="26">
        <f t="shared" si="5"/>
        <v>47515</v>
      </c>
      <c r="AB100" s="26" t="s">
        <v>739</v>
      </c>
      <c r="AC100" s="14" t="s">
        <v>409</v>
      </c>
      <c r="AD100" s="27">
        <v>1999</v>
      </c>
      <c r="AE100" s="28" t="s">
        <v>54</v>
      </c>
      <c r="AF100" s="29" t="s">
        <v>55</v>
      </c>
      <c r="AG100" s="15" t="s">
        <v>740</v>
      </c>
      <c r="AH100" s="39">
        <v>101104803554</v>
      </c>
      <c r="AI100" s="15" t="s">
        <v>170</v>
      </c>
      <c r="AJ100" s="15" t="s">
        <v>596</v>
      </c>
      <c r="AK100" s="16" t="s">
        <v>741</v>
      </c>
      <c r="AL100" s="14" t="s">
        <v>598</v>
      </c>
      <c r="AM100" s="14" t="s">
        <v>599</v>
      </c>
    </row>
    <row r="101" spans="1:39" s="31" customFormat="1" ht="30" customHeight="1">
      <c r="A101" s="11">
        <v>96</v>
      </c>
      <c r="B101" s="12" t="s">
        <v>742</v>
      </c>
      <c r="C101" s="13">
        <f>VLOOKUP(B101,[1]Sheet1!$A$2:$B$443,2,FALSE)</f>
        <v>12046402</v>
      </c>
      <c r="D101" s="14">
        <v>131844078</v>
      </c>
      <c r="E101" s="15" t="s">
        <v>743</v>
      </c>
      <c r="F101" s="15" t="s">
        <v>42</v>
      </c>
      <c r="G101" s="15" t="s">
        <v>362</v>
      </c>
      <c r="H101" s="15" t="s">
        <v>744</v>
      </c>
      <c r="I101" s="16" t="s">
        <v>45</v>
      </c>
      <c r="J101" s="34" t="s">
        <v>350</v>
      </c>
      <c r="K101" s="14" t="s">
        <v>46</v>
      </c>
      <c r="L101" s="18" t="s">
        <v>47</v>
      </c>
      <c r="M101" s="19" t="s">
        <v>561</v>
      </c>
      <c r="N101" s="20">
        <v>23479</v>
      </c>
      <c r="O101" s="34" t="s">
        <v>609</v>
      </c>
      <c r="P101" s="14" t="s">
        <v>610</v>
      </c>
      <c r="Q101" s="22">
        <v>40817</v>
      </c>
      <c r="R101" s="22">
        <v>40905</v>
      </c>
      <c r="S101" s="14" t="s">
        <v>387</v>
      </c>
      <c r="T101" s="22">
        <v>39934</v>
      </c>
      <c r="U101" s="22">
        <v>39933</v>
      </c>
      <c r="V101" s="23">
        <v>569.14</v>
      </c>
      <c r="W101" s="24">
        <v>22</v>
      </c>
      <c r="X101" s="24">
        <v>7</v>
      </c>
      <c r="Y101" s="32">
        <f t="shared" ca="1" si="3"/>
        <v>54</v>
      </c>
      <c r="Z101" s="32">
        <f t="shared" ca="1" si="4"/>
        <v>1</v>
      </c>
      <c r="AA101" s="26">
        <f t="shared" si="5"/>
        <v>47239</v>
      </c>
      <c r="AB101" s="26" t="s">
        <v>745</v>
      </c>
      <c r="AC101" s="14" t="s">
        <v>53</v>
      </c>
      <c r="AD101" s="27">
        <v>2006</v>
      </c>
      <c r="AE101" s="29" t="s">
        <v>437</v>
      </c>
      <c r="AF101" s="29" t="s">
        <v>55</v>
      </c>
      <c r="AG101" s="15" t="s">
        <v>125</v>
      </c>
      <c r="AH101" s="39">
        <v>101104811537</v>
      </c>
      <c r="AI101" s="15" t="s">
        <v>170</v>
      </c>
      <c r="AJ101" s="15" t="s">
        <v>437</v>
      </c>
      <c r="AK101" s="16" t="s">
        <v>60</v>
      </c>
      <c r="AL101" s="14" t="s">
        <v>226</v>
      </c>
      <c r="AM101" s="14" t="s">
        <v>119</v>
      </c>
    </row>
    <row r="102" spans="1:39" s="31" customFormat="1" ht="30" customHeight="1">
      <c r="A102" s="11">
        <v>97</v>
      </c>
      <c r="B102" s="12" t="s">
        <v>746</v>
      </c>
      <c r="C102" s="13">
        <f>VLOOKUP(B102,[1]Sheet1!$A$2:$B$443,2,FALSE)</f>
        <v>8046802</v>
      </c>
      <c r="D102" s="14">
        <v>132174241</v>
      </c>
      <c r="E102" s="15" t="s">
        <v>747</v>
      </c>
      <c r="F102" s="15" t="s">
        <v>43</v>
      </c>
      <c r="G102" s="15" t="s">
        <v>748</v>
      </c>
      <c r="H102" s="15" t="s">
        <v>749</v>
      </c>
      <c r="I102" s="16" t="s">
        <v>45</v>
      </c>
      <c r="J102" s="34" t="s">
        <v>750</v>
      </c>
      <c r="K102" s="14" t="s">
        <v>46</v>
      </c>
      <c r="L102" s="18" t="s">
        <v>47</v>
      </c>
      <c r="M102" s="19" t="s">
        <v>751</v>
      </c>
      <c r="N102" s="20">
        <v>24936</v>
      </c>
      <c r="O102" s="34" t="s">
        <v>609</v>
      </c>
      <c r="P102" s="14" t="s">
        <v>610</v>
      </c>
      <c r="Q102" s="22">
        <v>41183</v>
      </c>
      <c r="R102" s="22">
        <v>41309</v>
      </c>
      <c r="S102" s="14" t="s">
        <v>387</v>
      </c>
      <c r="T102" s="22">
        <v>41061</v>
      </c>
      <c r="U102" s="22">
        <v>41060</v>
      </c>
      <c r="V102" s="23">
        <v>619.9</v>
      </c>
      <c r="W102" s="24">
        <v>15</v>
      </c>
      <c r="X102" s="24">
        <v>7</v>
      </c>
      <c r="Y102" s="32">
        <f t="shared" ca="1" si="3"/>
        <v>50</v>
      </c>
      <c r="Z102" s="32">
        <f t="shared" ca="1" si="4"/>
        <v>1</v>
      </c>
      <c r="AA102" s="26">
        <f t="shared" si="5"/>
        <v>48700</v>
      </c>
      <c r="AB102" s="26" t="s">
        <v>752</v>
      </c>
      <c r="AC102" s="14" t="s">
        <v>409</v>
      </c>
      <c r="AD102" s="27">
        <v>2004</v>
      </c>
      <c r="AE102" s="29" t="s">
        <v>721</v>
      </c>
      <c r="AF102" s="29" t="s">
        <v>55</v>
      </c>
      <c r="AG102" s="15" t="s">
        <v>753</v>
      </c>
      <c r="AH102" s="39">
        <v>101104811526</v>
      </c>
      <c r="AI102" s="15" t="s">
        <v>170</v>
      </c>
      <c r="AJ102" s="15" t="s">
        <v>721</v>
      </c>
      <c r="AK102" s="16" t="s">
        <v>60</v>
      </c>
      <c r="AL102" s="14" t="s">
        <v>96</v>
      </c>
      <c r="AM102" s="14" t="s">
        <v>97</v>
      </c>
    </row>
    <row r="103" spans="1:39" s="31" customFormat="1" ht="30" customHeight="1">
      <c r="A103" s="11">
        <v>98</v>
      </c>
      <c r="B103" s="12" t="s">
        <v>754</v>
      </c>
      <c r="C103" s="13">
        <f>VLOOKUP(B103,[1]Sheet1!$A$2:$B$443,2,FALSE)</f>
        <v>31126218</v>
      </c>
      <c r="D103" s="14">
        <v>132105685</v>
      </c>
      <c r="E103" s="15" t="s">
        <v>755</v>
      </c>
      <c r="F103" s="15" t="s">
        <v>406</v>
      </c>
      <c r="G103" s="15" t="s">
        <v>139</v>
      </c>
      <c r="H103" s="15" t="s">
        <v>756</v>
      </c>
      <c r="I103" s="16" t="s">
        <v>45</v>
      </c>
      <c r="J103" s="34" t="s">
        <v>757</v>
      </c>
      <c r="K103" s="14" t="s">
        <v>46</v>
      </c>
      <c r="L103" s="18" t="s">
        <v>47</v>
      </c>
      <c r="M103" s="19" t="s">
        <v>155</v>
      </c>
      <c r="N103" s="20">
        <v>23011</v>
      </c>
      <c r="O103" s="34" t="s">
        <v>609</v>
      </c>
      <c r="P103" s="14" t="s">
        <v>610</v>
      </c>
      <c r="Q103" s="22">
        <v>41365</v>
      </c>
      <c r="R103" s="22">
        <v>41460</v>
      </c>
      <c r="S103" s="14" t="s">
        <v>387</v>
      </c>
      <c r="T103" s="22">
        <v>39356</v>
      </c>
      <c r="U103" s="22">
        <v>39356</v>
      </c>
      <c r="V103" s="23">
        <v>670</v>
      </c>
      <c r="W103" s="24">
        <v>19</v>
      </c>
      <c r="X103" s="24">
        <v>1</v>
      </c>
      <c r="Y103" s="32">
        <f t="shared" ca="1" si="3"/>
        <v>55</v>
      </c>
      <c r="Z103" s="32">
        <f t="shared" ca="1" si="4"/>
        <v>5</v>
      </c>
      <c r="AA103" s="26">
        <f t="shared" si="5"/>
        <v>46753</v>
      </c>
      <c r="AB103" s="26" t="s">
        <v>758</v>
      </c>
      <c r="AC103" s="14" t="s">
        <v>409</v>
      </c>
      <c r="AD103" s="27">
        <v>2002</v>
      </c>
      <c r="AE103" s="29" t="s">
        <v>759</v>
      </c>
      <c r="AF103" s="29" t="s">
        <v>70</v>
      </c>
      <c r="AG103" s="15" t="s">
        <v>196</v>
      </c>
      <c r="AH103" s="40" t="s">
        <v>760</v>
      </c>
      <c r="AI103" s="15" t="s">
        <v>170</v>
      </c>
      <c r="AJ103" s="15" t="s">
        <v>291</v>
      </c>
      <c r="AK103" s="16" t="s">
        <v>60</v>
      </c>
      <c r="AL103" s="14" t="s">
        <v>292</v>
      </c>
      <c r="AM103" s="14" t="s">
        <v>75</v>
      </c>
    </row>
    <row r="104" spans="1:39" s="31" customFormat="1" ht="38.25">
      <c r="A104" s="11">
        <v>99</v>
      </c>
      <c r="B104" s="12" t="s">
        <v>761</v>
      </c>
      <c r="C104" s="13">
        <f>VLOOKUP(B104,[1]Sheet1!$A$2:$B$443,2,FALSE)</f>
        <v>9036802</v>
      </c>
      <c r="D104" s="14">
        <v>132104723</v>
      </c>
      <c r="E104" s="15" t="s">
        <v>762</v>
      </c>
      <c r="F104" s="15" t="s">
        <v>43</v>
      </c>
      <c r="G104" s="15" t="s">
        <v>591</v>
      </c>
      <c r="H104" s="15" t="s">
        <v>763</v>
      </c>
      <c r="I104" s="16" t="s">
        <v>45</v>
      </c>
      <c r="J104" s="34" t="s">
        <v>757</v>
      </c>
      <c r="K104" s="14" t="s">
        <v>184</v>
      </c>
      <c r="L104" s="18" t="s">
        <v>47</v>
      </c>
      <c r="M104" s="19" t="s">
        <v>67</v>
      </c>
      <c r="N104" s="20">
        <v>24906</v>
      </c>
      <c r="O104" s="34" t="s">
        <v>609</v>
      </c>
      <c r="P104" s="14" t="s">
        <v>610</v>
      </c>
      <c r="Q104" s="22">
        <v>41365</v>
      </c>
      <c r="R104" s="22">
        <v>41514</v>
      </c>
      <c r="S104" s="14" t="s">
        <v>387</v>
      </c>
      <c r="T104" s="22">
        <v>39753</v>
      </c>
      <c r="U104" s="22">
        <v>39752</v>
      </c>
      <c r="V104" s="23">
        <v>670</v>
      </c>
      <c r="W104" s="24">
        <v>15</v>
      </c>
      <c r="X104" s="24">
        <v>1</v>
      </c>
      <c r="Y104" s="32">
        <f t="shared" ca="1" si="3"/>
        <v>50</v>
      </c>
      <c r="Z104" s="32">
        <f t="shared" ca="1" si="4"/>
        <v>2</v>
      </c>
      <c r="AA104" s="26">
        <f t="shared" si="5"/>
        <v>48670</v>
      </c>
      <c r="AB104" s="26" t="s">
        <v>764</v>
      </c>
      <c r="AC104" s="14" t="s">
        <v>409</v>
      </c>
      <c r="AD104" s="27">
        <v>1999</v>
      </c>
      <c r="AE104" s="29" t="s">
        <v>765</v>
      </c>
      <c r="AF104" s="29" t="s">
        <v>55</v>
      </c>
      <c r="AG104" s="15" t="s">
        <v>740</v>
      </c>
      <c r="AH104" s="39">
        <v>101104803555</v>
      </c>
      <c r="AI104" s="15" t="s">
        <v>170</v>
      </c>
      <c r="AJ104" s="15" t="s">
        <v>596</v>
      </c>
      <c r="AK104" s="16" t="s">
        <v>741</v>
      </c>
      <c r="AL104" s="14" t="s">
        <v>598</v>
      </c>
      <c r="AM104" s="14" t="s">
        <v>599</v>
      </c>
    </row>
    <row r="105" spans="1:39" s="31" customFormat="1" ht="30" customHeight="1">
      <c r="A105" s="11">
        <v>100</v>
      </c>
      <c r="B105" s="12" t="s">
        <v>766</v>
      </c>
      <c r="C105" s="13">
        <f>VLOOKUP(B105,[1]Sheet1!$A$2:$B$443,2,FALSE)</f>
        <v>21035903</v>
      </c>
      <c r="D105" s="14">
        <v>131290235</v>
      </c>
      <c r="E105" s="15" t="s">
        <v>767</v>
      </c>
      <c r="F105" s="15" t="s">
        <v>42</v>
      </c>
      <c r="G105" s="15" t="s">
        <v>78</v>
      </c>
      <c r="H105" s="15" t="s">
        <v>768</v>
      </c>
      <c r="I105" s="16" t="s">
        <v>45</v>
      </c>
      <c r="J105" s="34" t="s">
        <v>274</v>
      </c>
      <c r="K105" s="14" t="s">
        <v>184</v>
      </c>
      <c r="L105" s="18" t="s">
        <v>47</v>
      </c>
      <c r="M105" s="19" t="s">
        <v>769</v>
      </c>
      <c r="N105" s="20">
        <v>21630</v>
      </c>
      <c r="O105" s="34" t="s">
        <v>609</v>
      </c>
      <c r="P105" s="14" t="s">
        <v>610</v>
      </c>
      <c r="Q105" s="22">
        <v>41913</v>
      </c>
      <c r="R105" s="22">
        <v>41922</v>
      </c>
      <c r="S105" s="14" t="s">
        <v>387</v>
      </c>
      <c r="T105" s="22">
        <v>41699</v>
      </c>
      <c r="U105" s="22">
        <v>41698</v>
      </c>
      <c r="V105" s="23">
        <v>670</v>
      </c>
      <c r="W105" s="24">
        <v>29</v>
      </c>
      <c r="X105" s="24">
        <v>7</v>
      </c>
      <c r="Y105" s="32">
        <f t="shared" ca="1" si="3"/>
        <v>59</v>
      </c>
      <c r="Z105" s="32">
        <f t="shared" ca="1" si="4"/>
        <v>2</v>
      </c>
      <c r="AA105" s="26">
        <f t="shared" si="5"/>
        <v>45383</v>
      </c>
      <c r="AB105" s="26" t="s">
        <v>770</v>
      </c>
      <c r="AC105" s="14" t="s">
        <v>53</v>
      </c>
      <c r="AD105" s="27">
        <v>2005</v>
      </c>
      <c r="AE105" s="29" t="s">
        <v>771</v>
      </c>
      <c r="AF105" s="29" t="s">
        <v>55</v>
      </c>
      <c r="AG105" s="15" t="s">
        <v>159</v>
      </c>
      <c r="AH105" s="30" t="s">
        <v>772</v>
      </c>
      <c r="AI105" s="15" t="s">
        <v>58</v>
      </c>
      <c r="AJ105" s="15" t="s">
        <v>550</v>
      </c>
      <c r="AK105" s="16" t="s">
        <v>60</v>
      </c>
      <c r="AL105" s="14" t="s">
        <v>550</v>
      </c>
      <c r="AM105" s="14" t="s">
        <v>62</v>
      </c>
    </row>
    <row r="106" spans="1:39" s="31" customFormat="1" ht="30" customHeight="1">
      <c r="A106" s="11">
        <v>101</v>
      </c>
      <c r="B106" s="12" t="s">
        <v>773</v>
      </c>
      <c r="C106" s="13">
        <f>VLOOKUP(B106,[1]Sheet1!$A$2:$B$443,2,FALSE)</f>
        <v>16067903</v>
      </c>
      <c r="D106" s="14">
        <v>132299553</v>
      </c>
      <c r="E106" s="15" t="s">
        <v>774</v>
      </c>
      <c r="F106" s="15"/>
      <c r="G106" s="15" t="s">
        <v>775</v>
      </c>
      <c r="H106" s="15" t="s">
        <v>776</v>
      </c>
      <c r="I106" s="16" t="s">
        <v>45</v>
      </c>
      <c r="J106" s="34" t="s">
        <v>777</v>
      </c>
      <c r="K106" s="14" t="s">
        <v>46</v>
      </c>
      <c r="L106" s="18" t="s">
        <v>47</v>
      </c>
      <c r="M106" s="19" t="s">
        <v>545</v>
      </c>
      <c r="N106" s="20">
        <v>29022</v>
      </c>
      <c r="O106" s="34" t="s">
        <v>609</v>
      </c>
      <c r="P106" s="14" t="s">
        <v>610</v>
      </c>
      <c r="Q106" s="22">
        <v>42278</v>
      </c>
      <c r="R106" s="22">
        <v>42382</v>
      </c>
      <c r="S106" s="14" t="s">
        <v>387</v>
      </c>
      <c r="T106" s="22">
        <v>42095</v>
      </c>
      <c r="U106" s="22">
        <v>42143</v>
      </c>
      <c r="V106" s="23">
        <v>670</v>
      </c>
      <c r="W106" s="24">
        <v>12</v>
      </c>
      <c r="X106" s="24">
        <v>10</v>
      </c>
      <c r="Y106" s="32">
        <f t="shared" ca="1" si="3"/>
        <v>38</v>
      </c>
      <c r="Z106" s="32">
        <f t="shared" ca="1" si="4"/>
        <v>11</v>
      </c>
      <c r="AA106" s="26">
        <f t="shared" si="5"/>
        <v>52779</v>
      </c>
      <c r="AB106" s="26" t="s">
        <v>778</v>
      </c>
      <c r="AC106" s="14" t="s">
        <v>409</v>
      </c>
      <c r="AD106" s="27">
        <v>2011</v>
      </c>
      <c r="AE106" s="29" t="s">
        <v>779</v>
      </c>
      <c r="AF106" s="29" t="s">
        <v>70</v>
      </c>
      <c r="AG106" s="15" t="s">
        <v>239</v>
      </c>
      <c r="AH106" s="40" t="s">
        <v>780</v>
      </c>
      <c r="AI106" s="15" t="s">
        <v>656</v>
      </c>
      <c r="AJ106" s="15" t="s">
        <v>779</v>
      </c>
      <c r="AK106" s="16" t="s">
        <v>741</v>
      </c>
      <c r="AL106" s="14" t="s">
        <v>781</v>
      </c>
      <c r="AM106" s="14" t="s">
        <v>108</v>
      </c>
    </row>
    <row r="107" spans="1:39" s="31" customFormat="1" ht="30" customHeight="1">
      <c r="A107" s="11">
        <v>102</v>
      </c>
      <c r="B107" s="12" t="s">
        <v>782</v>
      </c>
      <c r="C107" s="13">
        <f>VLOOKUP(B107,[1]Sheet1!$A$2:$B$443,2,FALSE)</f>
        <v>31126424</v>
      </c>
      <c r="D107" s="14">
        <v>131860144</v>
      </c>
      <c r="E107" s="15" t="s">
        <v>783</v>
      </c>
      <c r="F107" s="15" t="s">
        <v>42</v>
      </c>
      <c r="G107" s="15" t="s">
        <v>272</v>
      </c>
      <c r="H107" s="15" t="s">
        <v>784</v>
      </c>
      <c r="I107" s="16" t="s">
        <v>45</v>
      </c>
      <c r="J107" s="34" t="s">
        <v>350</v>
      </c>
      <c r="K107" s="14" t="s">
        <v>46</v>
      </c>
      <c r="L107" s="18" t="s">
        <v>47</v>
      </c>
      <c r="M107" s="19" t="s">
        <v>785</v>
      </c>
      <c r="N107" s="20">
        <v>23742</v>
      </c>
      <c r="O107" s="34" t="s">
        <v>609</v>
      </c>
      <c r="P107" s="14" t="s">
        <v>610</v>
      </c>
      <c r="Q107" s="22">
        <v>42461</v>
      </c>
      <c r="R107" s="22">
        <v>42510</v>
      </c>
      <c r="S107" s="14" t="s">
        <v>387</v>
      </c>
      <c r="T107" s="22">
        <v>38961</v>
      </c>
      <c r="U107" s="22">
        <v>38960</v>
      </c>
      <c r="V107" s="23">
        <v>449.8</v>
      </c>
      <c r="W107" s="24">
        <v>27</v>
      </c>
      <c r="X107" s="24">
        <v>1</v>
      </c>
      <c r="Y107" s="32">
        <f t="shared" ca="1" si="3"/>
        <v>53</v>
      </c>
      <c r="Z107" s="32">
        <f t="shared" ca="1" si="4"/>
        <v>5</v>
      </c>
      <c r="AA107" s="26">
        <f t="shared" si="5"/>
        <v>47484</v>
      </c>
      <c r="AB107" s="26" t="s">
        <v>786</v>
      </c>
      <c r="AC107" s="14" t="s">
        <v>53</v>
      </c>
      <c r="AD107" s="14">
        <v>2017</v>
      </c>
      <c r="AE107" s="15" t="s">
        <v>389</v>
      </c>
      <c r="AF107" s="15" t="s">
        <v>70</v>
      </c>
      <c r="AG107" s="15" t="s">
        <v>314</v>
      </c>
      <c r="AH107" s="40" t="s">
        <v>787</v>
      </c>
      <c r="AI107" s="15" t="s">
        <v>170</v>
      </c>
      <c r="AJ107" s="15" t="s">
        <v>788</v>
      </c>
      <c r="AK107" s="16" t="s">
        <v>60</v>
      </c>
      <c r="AL107" s="14" t="s">
        <v>789</v>
      </c>
      <c r="AM107" s="14" t="s">
        <v>129</v>
      </c>
    </row>
    <row r="108" spans="1:39" s="31" customFormat="1" ht="30" customHeight="1">
      <c r="A108" s="11">
        <v>103</v>
      </c>
      <c r="B108" s="12" t="s">
        <v>790</v>
      </c>
      <c r="C108" s="13">
        <f>VLOOKUP(B108,[1]Sheet1!$A$2:$B$443,2,FALSE)</f>
        <v>18126404</v>
      </c>
      <c r="D108" s="14">
        <v>132095321</v>
      </c>
      <c r="E108" s="15" t="s">
        <v>791</v>
      </c>
      <c r="F108" s="15" t="s">
        <v>792</v>
      </c>
      <c r="G108" s="15" t="s">
        <v>272</v>
      </c>
      <c r="H108" s="15" t="s">
        <v>793</v>
      </c>
      <c r="I108" s="16" t="s">
        <v>45</v>
      </c>
      <c r="J108" s="34" t="s">
        <v>757</v>
      </c>
      <c r="K108" s="14" t="s">
        <v>46</v>
      </c>
      <c r="L108" s="18" t="s">
        <v>47</v>
      </c>
      <c r="M108" s="19" t="s">
        <v>794</v>
      </c>
      <c r="N108" s="20">
        <v>23729</v>
      </c>
      <c r="O108" s="34" t="s">
        <v>609</v>
      </c>
      <c r="P108" s="14" t="s">
        <v>610</v>
      </c>
      <c r="Q108" s="22">
        <v>42461</v>
      </c>
      <c r="R108" s="22">
        <v>42510</v>
      </c>
      <c r="S108" s="14" t="s">
        <v>387</v>
      </c>
      <c r="T108" s="22">
        <v>39692</v>
      </c>
      <c r="U108" s="22">
        <v>39692</v>
      </c>
      <c r="V108" s="23">
        <v>502.85</v>
      </c>
      <c r="W108" s="24">
        <v>23</v>
      </c>
      <c r="X108" s="24">
        <v>6</v>
      </c>
      <c r="Y108" s="32">
        <f t="shared" ca="1" si="3"/>
        <v>53</v>
      </c>
      <c r="Z108" s="32">
        <f t="shared" ca="1" si="4"/>
        <v>5</v>
      </c>
      <c r="AA108" s="26">
        <f t="shared" si="5"/>
        <v>47484</v>
      </c>
      <c r="AB108" s="26" t="s">
        <v>795</v>
      </c>
      <c r="AC108" s="14" t="s">
        <v>53</v>
      </c>
      <c r="AD108" s="27">
        <v>2017</v>
      </c>
      <c r="AE108" s="29" t="s">
        <v>389</v>
      </c>
      <c r="AF108" s="29" t="s">
        <v>70</v>
      </c>
      <c r="AG108" s="15" t="s">
        <v>314</v>
      </c>
      <c r="AH108" s="40" t="s">
        <v>796</v>
      </c>
      <c r="AI108" s="15" t="s">
        <v>170</v>
      </c>
      <c r="AJ108" s="15" t="s">
        <v>73</v>
      </c>
      <c r="AK108" s="16" t="s">
        <v>60</v>
      </c>
      <c r="AL108" s="14" t="s">
        <v>74</v>
      </c>
      <c r="AM108" s="14" t="s">
        <v>75</v>
      </c>
    </row>
    <row r="109" spans="1:39" s="31" customFormat="1" ht="30" customHeight="1">
      <c r="A109" s="11">
        <v>104</v>
      </c>
      <c r="B109" s="12" t="s">
        <v>797</v>
      </c>
      <c r="C109" s="13">
        <f>VLOOKUP(B109,[1]Sheet1!$A$2:$B$443,2,FALSE)</f>
        <v>1125802</v>
      </c>
      <c r="D109" s="14">
        <v>131477323</v>
      </c>
      <c r="E109" s="15" t="s">
        <v>798</v>
      </c>
      <c r="F109" s="15" t="s">
        <v>42</v>
      </c>
      <c r="G109" s="15" t="s">
        <v>543</v>
      </c>
      <c r="H109" s="15" t="s">
        <v>799</v>
      </c>
      <c r="I109" s="16" t="s">
        <v>45</v>
      </c>
      <c r="J109" s="34" t="s">
        <v>259</v>
      </c>
      <c r="K109" s="14" t="s">
        <v>46</v>
      </c>
      <c r="L109" s="18" t="s">
        <v>47</v>
      </c>
      <c r="M109" s="19" t="s">
        <v>90</v>
      </c>
      <c r="N109" s="20">
        <v>21520</v>
      </c>
      <c r="O109" s="34" t="s">
        <v>609</v>
      </c>
      <c r="P109" s="14" t="s">
        <v>610</v>
      </c>
      <c r="Q109" s="22">
        <v>42461</v>
      </c>
      <c r="R109" s="22">
        <v>42510</v>
      </c>
      <c r="S109" s="14" t="s">
        <v>387</v>
      </c>
      <c r="T109" s="22">
        <v>41640</v>
      </c>
      <c r="U109" s="22">
        <v>41639</v>
      </c>
      <c r="V109" s="23">
        <v>670</v>
      </c>
      <c r="W109" s="24">
        <v>31</v>
      </c>
      <c r="X109" s="24">
        <v>1</v>
      </c>
      <c r="Y109" s="32">
        <f ca="1">IF(MONTH(TODAY())&gt;MONTH(N109),YEAR(TODAY())-YEAR(N109),YEAR(TODAY())-YEAR(N109)-1)</f>
        <v>59</v>
      </c>
      <c r="Z109" s="32">
        <f ca="1">IF(MONTH(TODAY())&gt;MONTH(N109),MONTH(TODAY())-MONTH(N109),MONTH(TODAY())+12-MONTH(N109))</f>
        <v>5</v>
      </c>
      <c r="AA109" s="26">
        <f>IF(S109="Profesor",(DATE(YEAR(N109)+70,MONTH(N109)+1,1)),(DATE(YEAR(N109)+65,MONTH(N109)+1,1)) )</f>
        <v>45292</v>
      </c>
      <c r="AB109" s="26" t="s">
        <v>800</v>
      </c>
      <c r="AC109" s="14" t="s">
        <v>53</v>
      </c>
      <c r="AD109" s="27">
        <v>2007</v>
      </c>
      <c r="AE109" s="29" t="s">
        <v>801</v>
      </c>
      <c r="AF109" s="29" t="s">
        <v>70</v>
      </c>
      <c r="AG109" s="15" t="s">
        <v>196</v>
      </c>
      <c r="AH109" s="38" t="s">
        <v>802</v>
      </c>
      <c r="AI109" s="15" t="s">
        <v>170</v>
      </c>
      <c r="AJ109" s="15" t="s">
        <v>255</v>
      </c>
      <c r="AK109" s="16" t="s">
        <v>60</v>
      </c>
      <c r="AL109" s="14" t="s">
        <v>189</v>
      </c>
      <c r="AM109" s="14" t="s">
        <v>129</v>
      </c>
    </row>
    <row r="110" spans="1:39" s="31" customFormat="1" ht="30" customHeight="1">
      <c r="A110" s="11">
        <v>105</v>
      </c>
      <c r="B110" s="12" t="s">
        <v>803</v>
      </c>
      <c r="C110" s="13">
        <f>VLOOKUP(B110,[1]Sheet1!$A$2:$B$443,2,FALSE)</f>
        <v>15066401</v>
      </c>
      <c r="D110" s="14">
        <v>131815400</v>
      </c>
      <c r="E110" s="15" t="s">
        <v>804</v>
      </c>
      <c r="F110" s="15" t="s">
        <v>406</v>
      </c>
      <c r="G110" s="15" t="s">
        <v>805</v>
      </c>
      <c r="H110" s="15" t="s">
        <v>806</v>
      </c>
      <c r="I110" s="16" t="s">
        <v>45</v>
      </c>
      <c r="J110" s="34" t="s">
        <v>807</v>
      </c>
      <c r="K110" s="14" t="s">
        <v>46</v>
      </c>
      <c r="L110" s="18" t="s">
        <v>808</v>
      </c>
      <c r="M110" s="19" t="s">
        <v>90</v>
      </c>
      <c r="N110" s="20">
        <v>23543</v>
      </c>
      <c r="O110" s="34" t="s">
        <v>609</v>
      </c>
      <c r="P110" s="14" t="s">
        <v>610</v>
      </c>
      <c r="Q110" s="22">
        <v>42644</v>
      </c>
      <c r="R110" s="22">
        <v>42669</v>
      </c>
      <c r="S110" s="14" t="s">
        <v>51</v>
      </c>
      <c r="T110" s="22">
        <v>40544</v>
      </c>
      <c r="U110" s="22">
        <v>40543</v>
      </c>
      <c r="V110" s="23">
        <v>906</v>
      </c>
      <c r="W110" s="24">
        <v>27</v>
      </c>
      <c r="X110" s="24">
        <v>8</v>
      </c>
      <c r="Y110" s="32">
        <f t="shared" ca="1" si="3"/>
        <v>53</v>
      </c>
      <c r="Z110" s="32">
        <f t="shared" ca="1" si="4"/>
        <v>11</v>
      </c>
      <c r="AA110" s="26">
        <f t="shared" si="5"/>
        <v>49126</v>
      </c>
      <c r="AB110" s="26" t="s">
        <v>809</v>
      </c>
      <c r="AC110" s="14" t="s">
        <v>53</v>
      </c>
      <c r="AD110" s="27">
        <v>2003</v>
      </c>
      <c r="AE110" s="29" t="s">
        <v>509</v>
      </c>
      <c r="AF110" s="29" t="s">
        <v>70</v>
      </c>
      <c r="AG110" s="15" t="s">
        <v>810</v>
      </c>
      <c r="AH110" s="39">
        <v>101104811533</v>
      </c>
      <c r="AI110" s="15" t="s">
        <v>170</v>
      </c>
      <c r="AJ110" s="15" t="s">
        <v>142</v>
      </c>
      <c r="AK110" s="16" t="s">
        <v>60</v>
      </c>
      <c r="AL110" s="14" t="s">
        <v>145</v>
      </c>
      <c r="AM110" s="14" t="s">
        <v>119</v>
      </c>
    </row>
    <row r="111" spans="1:39" s="31" customFormat="1" ht="30" customHeight="1">
      <c r="A111" s="11">
        <v>106</v>
      </c>
      <c r="B111" s="12" t="s">
        <v>811</v>
      </c>
      <c r="C111" s="13">
        <f>VLOOKUP(B111,[1]Sheet1!$A$2:$B$443,2,FALSE)</f>
        <v>5126504</v>
      </c>
      <c r="D111" s="14">
        <v>131949686</v>
      </c>
      <c r="E111" s="15" t="s">
        <v>812</v>
      </c>
      <c r="F111" s="15" t="s">
        <v>813</v>
      </c>
      <c r="G111" s="15" t="s">
        <v>139</v>
      </c>
      <c r="H111" s="15" t="s">
        <v>814</v>
      </c>
      <c r="I111" s="16" t="s">
        <v>45</v>
      </c>
      <c r="J111" s="34" t="s">
        <v>357</v>
      </c>
      <c r="K111" s="14" t="s">
        <v>46</v>
      </c>
      <c r="L111" s="18" t="s">
        <v>47</v>
      </c>
      <c r="M111" s="19" t="s">
        <v>281</v>
      </c>
      <c r="N111" s="20">
        <v>24081</v>
      </c>
      <c r="O111" s="34" t="s">
        <v>609</v>
      </c>
      <c r="P111" s="14" t="s">
        <v>610</v>
      </c>
      <c r="Q111" s="22">
        <v>42644</v>
      </c>
      <c r="R111" s="22">
        <v>42669</v>
      </c>
      <c r="S111" s="14" t="s">
        <v>51</v>
      </c>
      <c r="T111" s="22">
        <v>39934</v>
      </c>
      <c r="U111" s="22">
        <v>39933</v>
      </c>
      <c r="V111" s="23">
        <f>850+155</f>
        <v>1005</v>
      </c>
      <c r="W111" s="24">
        <v>25</v>
      </c>
      <c r="X111" s="24">
        <v>7</v>
      </c>
      <c r="Y111" s="32">
        <f t="shared" ca="1" si="3"/>
        <v>52</v>
      </c>
      <c r="Z111" s="32">
        <f t="shared" ca="1" si="4"/>
        <v>5</v>
      </c>
      <c r="AA111" s="26">
        <f t="shared" si="5"/>
        <v>49675</v>
      </c>
      <c r="AB111" s="26" t="s">
        <v>815</v>
      </c>
      <c r="AC111" s="14" t="s">
        <v>53</v>
      </c>
      <c r="AD111" s="27">
        <v>2003</v>
      </c>
      <c r="AE111" s="29" t="s">
        <v>509</v>
      </c>
      <c r="AF111" s="29" t="s">
        <v>70</v>
      </c>
      <c r="AG111" s="15" t="s">
        <v>816</v>
      </c>
      <c r="AH111" s="33" t="s">
        <v>817</v>
      </c>
      <c r="AI111" s="15" t="s">
        <v>161</v>
      </c>
      <c r="AJ111" s="15" t="s">
        <v>142</v>
      </c>
      <c r="AK111" s="16" t="s">
        <v>60</v>
      </c>
      <c r="AL111" s="14" t="s">
        <v>145</v>
      </c>
      <c r="AM111" s="14" t="s">
        <v>119</v>
      </c>
    </row>
    <row r="112" spans="1:39" s="31" customFormat="1" ht="30" customHeight="1">
      <c r="A112" s="11">
        <v>107</v>
      </c>
      <c r="B112" s="12" t="s">
        <v>818</v>
      </c>
      <c r="C112" s="13">
        <f>VLOOKUP(B112,[1]Sheet1!$A$2:$B$443,2,FALSE)</f>
        <v>3107302</v>
      </c>
      <c r="D112" s="14">
        <v>132282589</v>
      </c>
      <c r="E112" s="15" t="s">
        <v>819</v>
      </c>
      <c r="F112" s="15" t="s">
        <v>43</v>
      </c>
      <c r="G112" s="15" t="s">
        <v>820</v>
      </c>
      <c r="H112" s="15" t="s">
        <v>821</v>
      </c>
      <c r="I112" s="16" t="s">
        <v>45</v>
      </c>
      <c r="J112" s="34" t="s">
        <v>822</v>
      </c>
      <c r="K112" s="14" t="s">
        <v>46</v>
      </c>
      <c r="L112" s="18" t="s">
        <v>47</v>
      </c>
      <c r="M112" s="19" t="s">
        <v>90</v>
      </c>
      <c r="N112" s="20">
        <v>26940</v>
      </c>
      <c r="O112" s="34" t="s">
        <v>609</v>
      </c>
      <c r="P112" s="14" t="s">
        <v>610</v>
      </c>
      <c r="Q112" s="22">
        <v>42644</v>
      </c>
      <c r="R112" s="22">
        <v>42669</v>
      </c>
      <c r="S112" s="14" t="s">
        <v>387</v>
      </c>
      <c r="T112" s="22">
        <v>40148</v>
      </c>
      <c r="U112" s="22">
        <v>40147</v>
      </c>
      <c r="V112" s="23">
        <v>577.4</v>
      </c>
      <c r="W112" s="24">
        <v>15</v>
      </c>
      <c r="X112" s="24">
        <v>10</v>
      </c>
      <c r="Y112" s="32">
        <f t="shared" ca="1" si="3"/>
        <v>44</v>
      </c>
      <c r="Z112" s="32">
        <f t="shared" ca="1" si="4"/>
        <v>7</v>
      </c>
      <c r="AA112" s="26">
        <f t="shared" si="5"/>
        <v>50710</v>
      </c>
      <c r="AB112" s="26" t="s">
        <v>823</v>
      </c>
      <c r="AC112" s="14" t="s">
        <v>409</v>
      </c>
      <c r="AD112" s="27">
        <v>2007</v>
      </c>
      <c r="AE112" s="29" t="s">
        <v>824</v>
      </c>
      <c r="AF112" s="29" t="s">
        <v>55</v>
      </c>
      <c r="AG112" s="15" t="s">
        <v>825</v>
      </c>
      <c r="AH112" s="40" t="s">
        <v>826</v>
      </c>
      <c r="AI112" s="15" t="s">
        <v>316</v>
      </c>
      <c r="AJ112" s="15" t="s">
        <v>188</v>
      </c>
      <c r="AK112" s="16" t="s">
        <v>60</v>
      </c>
      <c r="AL112" s="14" t="s">
        <v>827</v>
      </c>
      <c r="AM112" s="14" t="s">
        <v>129</v>
      </c>
    </row>
    <row r="113" spans="1:39" s="31" customFormat="1" ht="30" customHeight="1">
      <c r="A113" s="11">
        <v>108</v>
      </c>
      <c r="B113" s="12" t="s">
        <v>828</v>
      </c>
      <c r="C113" s="13">
        <f>VLOOKUP(B113,[1]Sheet1!$A$2:$B$443,2,FALSE)</f>
        <v>29055402</v>
      </c>
      <c r="D113" s="14">
        <v>130795911</v>
      </c>
      <c r="E113" s="15" t="s">
        <v>829</v>
      </c>
      <c r="F113" s="15" t="s">
        <v>406</v>
      </c>
      <c r="G113" s="15" t="s">
        <v>65</v>
      </c>
      <c r="H113" s="15" t="s">
        <v>830</v>
      </c>
      <c r="I113" s="16" t="s">
        <v>45</v>
      </c>
      <c r="J113" s="34" t="s">
        <v>176</v>
      </c>
      <c r="K113" s="14" t="s">
        <v>46</v>
      </c>
      <c r="L113" s="18" t="s">
        <v>47</v>
      </c>
      <c r="M113" s="19" t="s">
        <v>90</v>
      </c>
      <c r="N113" s="20">
        <v>19873</v>
      </c>
      <c r="O113" s="34" t="s">
        <v>831</v>
      </c>
      <c r="P113" s="14" t="s">
        <v>832</v>
      </c>
      <c r="Q113" s="22">
        <v>35886</v>
      </c>
      <c r="R113" s="22">
        <v>35961</v>
      </c>
      <c r="S113" s="14" t="s">
        <v>387</v>
      </c>
      <c r="T113" s="22">
        <v>35735</v>
      </c>
      <c r="U113" s="22">
        <v>35734</v>
      </c>
      <c r="V113" s="23">
        <v>450.75</v>
      </c>
      <c r="W113" s="24">
        <v>24</v>
      </c>
      <c r="X113" s="24">
        <v>2</v>
      </c>
      <c r="Y113" s="32">
        <f t="shared" ca="1" si="3"/>
        <v>63</v>
      </c>
      <c r="Z113" s="32">
        <f t="shared" ca="1" si="4"/>
        <v>12</v>
      </c>
      <c r="AA113" s="26">
        <f t="shared" si="5"/>
        <v>43617</v>
      </c>
      <c r="AB113" s="26" t="s">
        <v>833</v>
      </c>
      <c r="AC113" s="14" t="s">
        <v>409</v>
      </c>
      <c r="AD113" s="27">
        <v>1988</v>
      </c>
      <c r="AE113" s="29" t="s">
        <v>834</v>
      </c>
      <c r="AF113" s="29" t="s">
        <v>70</v>
      </c>
      <c r="AG113" s="15" t="s">
        <v>835</v>
      </c>
      <c r="AH113" s="30" t="s">
        <v>836</v>
      </c>
      <c r="AI113" s="15" t="s">
        <v>161</v>
      </c>
      <c r="AJ113" s="15" t="s">
        <v>188</v>
      </c>
      <c r="AK113" s="16" t="s">
        <v>60</v>
      </c>
      <c r="AL113" s="14" t="s">
        <v>827</v>
      </c>
      <c r="AM113" s="14" t="s">
        <v>129</v>
      </c>
    </row>
    <row r="114" spans="1:39" s="31" customFormat="1" ht="30" customHeight="1">
      <c r="A114" s="11">
        <v>109</v>
      </c>
      <c r="B114" s="12" t="s">
        <v>837</v>
      </c>
      <c r="C114" s="13">
        <f>VLOOKUP(B114,[1]Sheet1!$A$2:$B$443,2,FALSE)</f>
        <v>1025403</v>
      </c>
      <c r="D114" s="14">
        <v>130888259</v>
      </c>
      <c r="E114" s="15" t="s">
        <v>838</v>
      </c>
      <c r="F114" s="15" t="s">
        <v>406</v>
      </c>
      <c r="G114" s="15" t="s">
        <v>78</v>
      </c>
      <c r="H114" s="15" t="s">
        <v>839</v>
      </c>
      <c r="I114" s="16" t="s">
        <v>45</v>
      </c>
      <c r="J114" s="34" t="s">
        <v>236</v>
      </c>
      <c r="K114" s="14" t="s">
        <v>46</v>
      </c>
      <c r="L114" s="18" t="s">
        <v>47</v>
      </c>
      <c r="M114" s="19" t="s">
        <v>67</v>
      </c>
      <c r="N114" s="20">
        <v>19756</v>
      </c>
      <c r="O114" s="34" t="s">
        <v>831</v>
      </c>
      <c r="P114" s="14" t="s">
        <v>832</v>
      </c>
      <c r="Q114" s="22">
        <v>36800</v>
      </c>
      <c r="R114" s="22">
        <v>36950</v>
      </c>
      <c r="S114" s="14" t="s">
        <v>387</v>
      </c>
      <c r="T114" s="22">
        <v>36708</v>
      </c>
      <c r="U114" s="22">
        <v>36707</v>
      </c>
      <c r="V114" s="23">
        <v>456.79</v>
      </c>
      <c r="W114" s="24">
        <v>20</v>
      </c>
      <c r="X114" s="24">
        <v>7</v>
      </c>
      <c r="Y114" s="32">
        <f t="shared" ca="1" si="3"/>
        <v>64</v>
      </c>
      <c r="Z114" s="32">
        <f t="shared" ca="1" si="4"/>
        <v>3</v>
      </c>
      <c r="AA114" s="26">
        <f t="shared" si="5"/>
        <v>43525</v>
      </c>
      <c r="AB114" s="26" t="s">
        <v>840</v>
      </c>
      <c r="AC114" s="14" t="s">
        <v>409</v>
      </c>
      <c r="AD114" s="27">
        <v>2007</v>
      </c>
      <c r="AE114" s="28" t="s">
        <v>54</v>
      </c>
      <c r="AF114" s="29" t="s">
        <v>55</v>
      </c>
      <c r="AG114" s="15" t="s">
        <v>740</v>
      </c>
      <c r="AH114" s="39">
        <v>12100104804185</v>
      </c>
      <c r="AI114" s="15" t="s">
        <v>656</v>
      </c>
      <c r="AJ114" s="15" t="s">
        <v>520</v>
      </c>
      <c r="AK114" s="16" t="s">
        <v>60</v>
      </c>
      <c r="AL114" s="14" t="s">
        <v>292</v>
      </c>
      <c r="AM114" s="14" t="s">
        <v>75</v>
      </c>
    </row>
    <row r="115" spans="1:39" s="31" customFormat="1" ht="30" customHeight="1">
      <c r="A115" s="11">
        <v>110</v>
      </c>
      <c r="B115" s="12" t="s">
        <v>841</v>
      </c>
      <c r="C115" s="13">
        <f>VLOOKUP(B115,[1]Sheet1!$A$2:$B$443,2,FALSE)</f>
        <v>9106007</v>
      </c>
      <c r="D115" s="14">
        <v>131477349</v>
      </c>
      <c r="E115" s="15" t="s">
        <v>842</v>
      </c>
      <c r="F115" s="15" t="s">
        <v>42</v>
      </c>
      <c r="G115" s="15" t="s">
        <v>88</v>
      </c>
      <c r="H115" s="15" t="s">
        <v>843</v>
      </c>
      <c r="I115" s="16" t="s">
        <v>45</v>
      </c>
      <c r="J115" s="34" t="s">
        <v>259</v>
      </c>
      <c r="K115" s="14" t="s">
        <v>46</v>
      </c>
      <c r="L115" s="18" t="s">
        <v>47</v>
      </c>
      <c r="M115" s="19" t="s">
        <v>281</v>
      </c>
      <c r="N115" s="20">
        <v>22198</v>
      </c>
      <c r="O115" s="34" t="s">
        <v>831</v>
      </c>
      <c r="P115" s="14" t="s">
        <v>832</v>
      </c>
      <c r="Q115" s="22">
        <v>36982</v>
      </c>
      <c r="R115" s="22">
        <v>37108</v>
      </c>
      <c r="S115" s="14" t="s">
        <v>387</v>
      </c>
      <c r="T115" s="22">
        <v>36831</v>
      </c>
      <c r="U115" s="22">
        <v>36830</v>
      </c>
      <c r="V115" s="23">
        <v>555.04999999999995</v>
      </c>
      <c r="W115" s="24">
        <v>16</v>
      </c>
      <c r="X115" s="24">
        <v>0</v>
      </c>
      <c r="Y115" s="32">
        <f t="shared" ca="1" si="3"/>
        <v>57</v>
      </c>
      <c r="Z115" s="32">
        <f t="shared" ca="1" si="4"/>
        <v>7</v>
      </c>
      <c r="AA115" s="26">
        <f t="shared" si="5"/>
        <v>45962</v>
      </c>
      <c r="AB115" s="26" t="s">
        <v>844</v>
      </c>
      <c r="AC115" s="14" t="s">
        <v>53</v>
      </c>
      <c r="AD115" s="27">
        <v>2000</v>
      </c>
      <c r="AE115" s="29" t="s">
        <v>845</v>
      </c>
      <c r="AF115" s="29" t="s">
        <v>70</v>
      </c>
      <c r="AG115" s="15" t="s">
        <v>846</v>
      </c>
      <c r="AH115" s="30" t="s">
        <v>847</v>
      </c>
      <c r="AI115" s="15" t="s">
        <v>58</v>
      </c>
      <c r="AJ115" s="15" t="s">
        <v>437</v>
      </c>
      <c r="AK115" s="16" t="s">
        <v>60</v>
      </c>
      <c r="AL115" s="14" t="s">
        <v>226</v>
      </c>
      <c r="AM115" s="14" t="s">
        <v>119</v>
      </c>
    </row>
    <row r="116" spans="1:39" s="31" customFormat="1" ht="30" customHeight="1">
      <c r="A116" s="11">
        <v>111</v>
      </c>
      <c r="B116" s="12" t="s">
        <v>848</v>
      </c>
      <c r="C116" s="13">
        <f>VLOOKUP(B116,[1]Sheet1!$A$2:$B$443,2,FALSE)</f>
        <v>20025901</v>
      </c>
      <c r="D116" s="14">
        <v>131127753</v>
      </c>
      <c r="E116" s="15" t="s">
        <v>849</v>
      </c>
      <c r="F116" s="15" t="s">
        <v>42</v>
      </c>
      <c r="G116" s="15" t="s">
        <v>78</v>
      </c>
      <c r="H116" s="15" t="s">
        <v>850</v>
      </c>
      <c r="I116" s="16" t="s">
        <v>45</v>
      </c>
      <c r="J116" s="34" t="s">
        <v>296</v>
      </c>
      <c r="K116" s="14" t="s">
        <v>46</v>
      </c>
      <c r="L116" s="18" t="s">
        <v>47</v>
      </c>
      <c r="M116" s="19" t="s">
        <v>112</v>
      </c>
      <c r="N116" s="20">
        <v>21601</v>
      </c>
      <c r="O116" s="34" t="s">
        <v>831</v>
      </c>
      <c r="P116" s="14" t="s">
        <v>832</v>
      </c>
      <c r="Q116" s="22">
        <v>37073</v>
      </c>
      <c r="R116" s="22">
        <v>37271</v>
      </c>
      <c r="S116" s="14" t="s">
        <v>387</v>
      </c>
      <c r="T116" s="22">
        <v>36892</v>
      </c>
      <c r="U116" s="22">
        <v>36889</v>
      </c>
      <c r="V116" s="23">
        <v>419.52499999999998</v>
      </c>
      <c r="W116" s="24">
        <v>17</v>
      </c>
      <c r="X116" s="24">
        <v>4</v>
      </c>
      <c r="Y116" s="32">
        <f t="shared" ca="1" si="3"/>
        <v>59</v>
      </c>
      <c r="Z116" s="32">
        <f t="shared" ca="1" si="4"/>
        <v>3</v>
      </c>
      <c r="AA116" s="26">
        <f t="shared" si="5"/>
        <v>45352</v>
      </c>
      <c r="AB116" s="26" t="s">
        <v>851</v>
      </c>
      <c r="AC116" s="14" t="s">
        <v>53</v>
      </c>
      <c r="AD116" s="27">
        <v>2011</v>
      </c>
      <c r="AE116" s="29" t="s">
        <v>852</v>
      </c>
      <c r="AF116" s="29" t="s">
        <v>70</v>
      </c>
      <c r="AG116" s="15" t="s">
        <v>314</v>
      </c>
      <c r="AH116" s="37" t="s">
        <v>853</v>
      </c>
      <c r="AI116" s="15" t="s">
        <v>316</v>
      </c>
      <c r="AJ116" s="15" t="s">
        <v>317</v>
      </c>
      <c r="AK116" s="16" t="s">
        <v>60</v>
      </c>
      <c r="AL116" s="14" t="s">
        <v>128</v>
      </c>
      <c r="AM116" s="14" t="s">
        <v>129</v>
      </c>
    </row>
    <row r="117" spans="1:39" s="31" customFormat="1" ht="30" customHeight="1">
      <c r="A117" s="11">
        <v>112</v>
      </c>
      <c r="B117" s="12" t="s">
        <v>854</v>
      </c>
      <c r="C117" s="13">
        <f>VLOOKUP(B117,[1]Sheet1!$A$2:$B$443,2,FALSE)</f>
        <v>25105905</v>
      </c>
      <c r="D117" s="14">
        <v>131635182</v>
      </c>
      <c r="E117" s="15" t="s">
        <v>855</v>
      </c>
      <c r="F117" s="15" t="s">
        <v>406</v>
      </c>
      <c r="G117" s="15" t="s">
        <v>856</v>
      </c>
      <c r="H117" s="15" t="s">
        <v>857</v>
      </c>
      <c r="I117" s="16" t="s">
        <v>45</v>
      </c>
      <c r="J117" s="34" t="s">
        <v>251</v>
      </c>
      <c r="K117" s="14" t="s">
        <v>46</v>
      </c>
      <c r="L117" s="18" t="s">
        <v>101</v>
      </c>
      <c r="M117" s="19" t="s">
        <v>858</v>
      </c>
      <c r="N117" s="20">
        <v>21848</v>
      </c>
      <c r="O117" s="34" t="s">
        <v>831</v>
      </c>
      <c r="P117" s="14" t="s">
        <v>832</v>
      </c>
      <c r="Q117" s="22">
        <v>37257</v>
      </c>
      <c r="R117" s="22">
        <v>37390</v>
      </c>
      <c r="S117" s="14" t="s">
        <v>387</v>
      </c>
      <c r="T117" s="22">
        <v>37165</v>
      </c>
      <c r="U117" s="22">
        <v>37163</v>
      </c>
      <c r="V117" s="23">
        <v>491.5</v>
      </c>
      <c r="W117" s="24">
        <v>15</v>
      </c>
      <c r="X117" s="24">
        <v>10</v>
      </c>
      <c r="Y117" s="32">
        <f t="shared" ca="1" si="3"/>
        <v>58</v>
      </c>
      <c r="Z117" s="32">
        <f t="shared" ca="1" si="4"/>
        <v>7</v>
      </c>
      <c r="AA117" s="26">
        <f t="shared" si="5"/>
        <v>45597</v>
      </c>
      <c r="AB117" s="26" t="s">
        <v>859</v>
      </c>
      <c r="AC117" s="14" t="s">
        <v>409</v>
      </c>
      <c r="AD117" s="27">
        <v>1995</v>
      </c>
      <c r="AE117" s="29" t="s">
        <v>860</v>
      </c>
      <c r="AF117" s="29" t="s">
        <v>70</v>
      </c>
      <c r="AG117" s="15" t="s">
        <v>486</v>
      </c>
      <c r="AH117" s="38" t="s">
        <v>861</v>
      </c>
      <c r="AI117" s="15" t="s">
        <v>170</v>
      </c>
      <c r="AJ117" s="15" t="s">
        <v>788</v>
      </c>
      <c r="AK117" s="16" t="s">
        <v>60</v>
      </c>
      <c r="AL117" s="14" t="s">
        <v>862</v>
      </c>
      <c r="AM117" s="14" t="s">
        <v>129</v>
      </c>
    </row>
    <row r="118" spans="1:39" s="31" customFormat="1" ht="30" customHeight="1">
      <c r="A118" s="11">
        <v>113</v>
      </c>
      <c r="B118" s="12" t="s">
        <v>863</v>
      </c>
      <c r="C118" s="13">
        <f>VLOOKUP(B118,[1]Sheet1!$A$2:$B$443,2,FALSE)</f>
        <v>17075407</v>
      </c>
      <c r="D118" s="14">
        <v>130780764</v>
      </c>
      <c r="E118" s="15" t="s">
        <v>864</v>
      </c>
      <c r="F118" s="15" t="s">
        <v>42</v>
      </c>
      <c r="G118" s="15" t="s">
        <v>865</v>
      </c>
      <c r="H118" s="15" t="s">
        <v>866</v>
      </c>
      <c r="I118" s="16" t="s">
        <v>45</v>
      </c>
      <c r="J118" s="34" t="s">
        <v>176</v>
      </c>
      <c r="K118" s="14" t="s">
        <v>46</v>
      </c>
      <c r="L118" s="18" t="s">
        <v>101</v>
      </c>
      <c r="M118" s="19" t="s">
        <v>867</v>
      </c>
      <c r="N118" s="20">
        <v>19922</v>
      </c>
      <c r="O118" s="34" t="s">
        <v>831</v>
      </c>
      <c r="P118" s="14" t="s">
        <v>832</v>
      </c>
      <c r="Q118" s="22">
        <v>37257</v>
      </c>
      <c r="R118" s="22">
        <v>37390</v>
      </c>
      <c r="S118" s="14" t="s">
        <v>387</v>
      </c>
      <c r="T118" s="22">
        <v>37165</v>
      </c>
      <c r="U118" s="22">
        <v>37163</v>
      </c>
      <c r="V118" s="23">
        <v>520</v>
      </c>
      <c r="W118" s="24">
        <v>20</v>
      </c>
      <c r="X118" s="24">
        <v>10</v>
      </c>
      <c r="Y118" s="32">
        <f t="shared" ca="1" si="3"/>
        <v>63</v>
      </c>
      <c r="Z118" s="32">
        <f t="shared" ca="1" si="4"/>
        <v>10</v>
      </c>
      <c r="AA118" s="26">
        <f t="shared" si="5"/>
        <v>43678</v>
      </c>
      <c r="AB118" s="26" t="s">
        <v>868</v>
      </c>
      <c r="AC118" s="14" t="s">
        <v>53</v>
      </c>
      <c r="AD118" s="27">
        <v>2013</v>
      </c>
      <c r="AE118" s="29" t="s">
        <v>158</v>
      </c>
      <c r="AF118" s="29" t="s">
        <v>55</v>
      </c>
      <c r="AG118" s="15" t="s">
        <v>396</v>
      </c>
      <c r="AH118" s="38" t="s">
        <v>869</v>
      </c>
      <c r="AI118" s="15" t="s">
        <v>391</v>
      </c>
      <c r="AJ118" s="15" t="s">
        <v>188</v>
      </c>
      <c r="AK118" s="16" t="s">
        <v>60</v>
      </c>
      <c r="AL118" s="14" t="s">
        <v>189</v>
      </c>
      <c r="AM118" s="14" t="s">
        <v>129</v>
      </c>
    </row>
    <row r="119" spans="1:39" s="31" customFormat="1" ht="30" customHeight="1">
      <c r="A119" s="11">
        <v>114</v>
      </c>
      <c r="B119" s="12" t="s">
        <v>870</v>
      </c>
      <c r="C119" s="13">
        <f>VLOOKUP(B119,[1]Sheet1!$A$2:$B$443,2,FALSE)</f>
        <v>16045501</v>
      </c>
      <c r="D119" s="14">
        <v>130932091</v>
      </c>
      <c r="E119" s="15" t="s">
        <v>871</v>
      </c>
      <c r="F119" s="15" t="s">
        <v>406</v>
      </c>
      <c r="G119" s="15" t="s">
        <v>78</v>
      </c>
      <c r="H119" s="15" t="s">
        <v>872</v>
      </c>
      <c r="I119" s="16" t="s">
        <v>45</v>
      </c>
      <c r="J119" s="34" t="s">
        <v>554</v>
      </c>
      <c r="K119" s="14" t="s">
        <v>46</v>
      </c>
      <c r="L119" s="18" t="s">
        <v>47</v>
      </c>
      <c r="M119" s="19" t="s">
        <v>67</v>
      </c>
      <c r="N119" s="20">
        <v>20195</v>
      </c>
      <c r="O119" s="34" t="s">
        <v>831</v>
      </c>
      <c r="P119" s="14" t="s">
        <v>832</v>
      </c>
      <c r="Q119" s="22">
        <v>37347</v>
      </c>
      <c r="R119" s="22">
        <v>37508</v>
      </c>
      <c r="S119" s="14" t="s">
        <v>387</v>
      </c>
      <c r="T119" s="22">
        <v>37226</v>
      </c>
      <c r="U119" s="22">
        <v>37225</v>
      </c>
      <c r="V119" s="23">
        <v>406.15</v>
      </c>
      <c r="W119" s="24">
        <v>19</v>
      </c>
      <c r="X119" s="24">
        <v>1</v>
      </c>
      <c r="Y119" s="32">
        <f t="shared" ca="1" si="3"/>
        <v>63</v>
      </c>
      <c r="Z119" s="32">
        <f t="shared" ca="1" si="4"/>
        <v>1</v>
      </c>
      <c r="AA119" s="26">
        <f t="shared" si="5"/>
        <v>43952</v>
      </c>
      <c r="AB119" s="26" t="s">
        <v>873</v>
      </c>
      <c r="AC119" s="14" t="s">
        <v>409</v>
      </c>
      <c r="AD119" s="27">
        <v>2000</v>
      </c>
      <c r="AE119" s="29" t="s">
        <v>692</v>
      </c>
      <c r="AF119" s="29" t="s">
        <v>55</v>
      </c>
      <c r="AG119" s="15" t="s">
        <v>125</v>
      </c>
      <c r="AH119" s="38" t="s">
        <v>874</v>
      </c>
      <c r="AI119" s="15" t="s">
        <v>170</v>
      </c>
      <c r="AJ119" s="15" t="s">
        <v>875</v>
      </c>
      <c r="AK119" s="16" t="s">
        <v>60</v>
      </c>
      <c r="AL119" s="14" t="s">
        <v>550</v>
      </c>
      <c r="AM119" s="14" t="s">
        <v>62</v>
      </c>
    </row>
    <row r="120" spans="1:39" s="31" customFormat="1" ht="30" customHeight="1">
      <c r="A120" s="11">
        <v>115</v>
      </c>
      <c r="B120" s="12" t="s">
        <v>876</v>
      </c>
      <c r="C120" s="13">
        <f>VLOOKUP(B120,[1]Sheet1!$A$2:$B$443,2,FALSE)</f>
        <v>14076401</v>
      </c>
      <c r="D120" s="14">
        <v>131802854</v>
      </c>
      <c r="E120" s="15" t="s">
        <v>877</v>
      </c>
      <c r="F120" s="15" t="s">
        <v>458</v>
      </c>
      <c r="G120" s="15" t="s">
        <v>878</v>
      </c>
      <c r="H120" s="15" t="s">
        <v>879</v>
      </c>
      <c r="I120" s="16" t="s">
        <v>45</v>
      </c>
      <c r="J120" s="34" t="s">
        <v>880</v>
      </c>
      <c r="K120" s="14" t="s">
        <v>184</v>
      </c>
      <c r="L120" s="18" t="s">
        <v>47</v>
      </c>
      <c r="M120" s="19" t="s">
        <v>530</v>
      </c>
      <c r="N120" s="20">
        <v>23572</v>
      </c>
      <c r="O120" s="34" t="s">
        <v>831</v>
      </c>
      <c r="P120" s="14" t="s">
        <v>832</v>
      </c>
      <c r="Q120" s="22">
        <v>37530</v>
      </c>
      <c r="R120" s="22">
        <v>37697</v>
      </c>
      <c r="S120" s="14" t="s">
        <v>387</v>
      </c>
      <c r="T120" s="22">
        <v>37377</v>
      </c>
      <c r="U120" s="22">
        <v>37376</v>
      </c>
      <c r="V120" s="23">
        <v>468.7</v>
      </c>
      <c r="W120" s="24">
        <v>14</v>
      </c>
      <c r="X120" s="24">
        <v>0</v>
      </c>
      <c r="Y120" s="32">
        <f ca="1">IF(MONTH(TODAY())&gt;MONTH(N120),YEAR(TODAY())-YEAR(N120),YEAR(TODAY())-YEAR(N120)-1)</f>
        <v>53</v>
      </c>
      <c r="Z120" s="32">
        <f ca="1">IF(MONTH(TODAY())&gt;MONTH(N120),MONTH(TODAY())-MONTH(N120),MONTH(TODAY())+12-MONTH(N120))</f>
        <v>10</v>
      </c>
      <c r="AA120" s="26">
        <f>IF(S120="Profesor",(DATE(YEAR(N120)+70,MONTH(N120)+1,1)),(DATE(YEAR(N120)+65,MONTH(N120)+1,1)) )</f>
        <v>47331</v>
      </c>
      <c r="AB120" s="26" t="s">
        <v>881</v>
      </c>
      <c r="AC120" s="14" t="s">
        <v>53</v>
      </c>
      <c r="AD120" s="27">
        <v>2006</v>
      </c>
      <c r="AE120" s="29" t="s">
        <v>882</v>
      </c>
      <c r="AF120" s="29" t="s">
        <v>55</v>
      </c>
      <c r="AG120" s="15" t="s">
        <v>883</v>
      </c>
      <c r="AH120" s="30" t="s">
        <v>884</v>
      </c>
      <c r="AI120" s="15" t="s">
        <v>58</v>
      </c>
      <c r="AJ120" s="15" t="s">
        <v>188</v>
      </c>
      <c r="AK120" s="16" t="s">
        <v>60</v>
      </c>
      <c r="AL120" s="14" t="s">
        <v>189</v>
      </c>
      <c r="AM120" s="14" t="s">
        <v>129</v>
      </c>
    </row>
    <row r="121" spans="1:39" s="31" customFormat="1" ht="30" customHeight="1">
      <c r="A121" s="11">
        <v>116</v>
      </c>
      <c r="B121" s="12" t="s">
        <v>885</v>
      </c>
      <c r="C121" s="13">
        <f>VLOOKUP(B121,[1]Sheet1!$A$2:$B$443,2,FALSE)</f>
        <v>30085904</v>
      </c>
      <c r="D121" s="14">
        <v>131473708</v>
      </c>
      <c r="E121" s="15" t="s">
        <v>886</v>
      </c>
      <c r="F121" s="15" t="s">
        <v>458</v>
      </c>
      <c r="G121" s="15" t="s">
        <v>591</v>
      </c>
      <c r="H121" s="15" t="s">
        <v>887</v>
      </c>
      <c r="I121" s="16" t="s">
        <v>45</v>
      </c>
      <c r="J121" s="34" t="s">
        <v>259</v>
      </c>
      <c r="K121" s="14" t="s">
        <v>184</v>
      </c>
      <c r="L121" s="18" t="s">
        <v>47</v>
      </c>
      <c r="M121" s="19" t="s">
        <v>67</v>
      </c>
      <c r="N121" s="20">
        <v>21792</v>
      </c>
      <c r="O121" s="34" t="s">
        <v>831</v>
      </c>
      <c r="P121" s="14" t="s">
        <v>832</v>
      </c>
      <c r="Q121" s="22">
        <v>37530</v>
      </c>
      <c r="R121" s="22">
        <v>37697</v>
      </c>
      <c r="S121" s="14" t="s">
        <v>387</v>
      </c>
      <c r="T121" s="22">
        <v>37438</v>
      </c>
      <c r="U121" s="22">
        <v>37435</v>
      </c>
      <c r="V121" s="23">
        <v>424.2</v>
      </c>
      <c r="W121" s="24">
        <v>18</v>
      </c>
      <c r="X121" s="24">
        <v>2</v>
      </c>
      <c r="Y121" s="32">
        <f t="shared" ca="1" si="3"/>
        <v>58</v>
      </c>
      <c r="Z121" s="32">
        <f t="shared" ca="1" si="4"/>
        <v>9</v>
      </c>
      <c r="AA121" s="26">
        <f t="shared" si="5"/>
        <v>45536</v>
      </c>
      <c r="AB121" s="26" t="s">
        <v>888</v>
      </c>
      <c r="AC121" s="14" t="s">
        <v>409</v>
      </c>
      <c r="AD121" s="27">
        <v>2000</v>
      </c>
      <c r="AE121" s="28" t="s">
        <v>54</v>
      </c>
      <c r="AF121" s="29" t="s">
        <v>55</v>
      </c>
      <c r="AG121" s="15" t="s">
        <v>889</v>
      </c>
      <c r="AH121" s="38" t="s">
        <v>890</v>
      </c>
      <c r="AI121" s="15" t="s">
        <v>170</v>
      </c>
      <c r="AJ121" s="15" t="s">
        <v>728</v>
      </c>
      <c r="AK121" s="16" t="s">
        <v>60</v>
      </c>
      <c r="AL121" s="14" t="s">
        <v>550</v>
      </c>
      <c r="AM121" s="14" t="s">
        <v>62</v>
      </c>
    </row>
    <row r="122" spans="1:39" s="31" customFormat="1" ht="30" customHeight="1">
      <c r="A122" s="11">
        <v>117</v>
      </c>
      <c r="B122" s="12" t="s">
        <v>891</v>
      </c>
      <c r="C122" s="13">
        <f>VLOOKUP(B122,[1]Sheet1!$A$2:$B$443,2,FALSE)</f>
        <v>22066006</v>
      </c>
      <c r="D122" s="14">
        <v>131639408</v>
      </c>
      <c r="E122" s="15" t="s">
        <v>892</v>
      </c>
      <c r="F122" s="15" t="s">
        <v>42</v>
      </c>
      <c r="G122" s="15" t="s">
        <v>78</v>
      </c>
      <c r="H122" s="15" t="s">
        <v>893</v>
      </c>
      <c r="I122" s="16" t="s">
        <v>45</v>
      </c>
      <c r="J122" s="34" t="s">
        <v>251</v>
      </c>
      <c r="K122" s="14" t="s">
        <v>184</v>
      </c>
      <c r="L122" s="18" t="s">
        <v>47</v>
      </c>
      <c r="M122" s="19" t="s">
        <v>112</v>
      </c>
      <c r="N122" s="20">
        <v>22089</v>
      </c>
      <c r="O122" s="34" t="s">
        <v>831</v>
      </c>
      <c r="P122" s="14" t="s">
        <v>832</v>
      </c>
      <c r="Q122" s="22">
        <v>37530</v>
      </c>
      <c r="R122" s="22">
        <v>37697</v>
      </c>
      <c r="S122" s="14" t="s">
        <v>387</v>
      </c>
      <c r="T122" s="22">
        <v>37438</v>
      </c>
      <c r="U122" s="22">
        <v>37435</v>
      </c>
      <c r="V122" s="23">
        <v>428.72</v>
      </c>
      <c r="W122" s="24">
        <v>17</v>
      </c>
      <c r="X122" s="24">
        <v>2</v>
      </c>
      <c r="Y122" s="32">
        <f t="shared" ca="1" si="3"/>
        <v>57</v>
      </c>
      <c r="Z122" s="32">
        <f t="shared" ca="1" si="4"/>
        <v>11</v>
      </c>
      <c r="AA122" s="26">
        <f t="shared" si="5"/>
        <v>45839</v>
      </c>
      <c r="AB122" s="26" t="s">
        <v>894</v>
      </c>
      <c r="AC122" s="14" t="s">
        <v>53</v>
      </c>
      <c r="AD122" s="27">
        <v>2010</v>
      </c>
      <c r="AE122" s="29" t="s">
        <v>114</v>
      </c>
      <c r="AF122" s="29" t="s">
        <v>55</v>
      </c>
      <c r="AG122" s="15" t="s">
        <v>115</v>
      </c>
      <c r="AH122" s="39">
        <v>12100104801756</v>
      </c>
      <c r="AI122" s="15" t="s">
        <v>656</v>
      </c>
      <c r="AJ122" s="15" t="s">
        <v>895</v>
      </c>
      <c r="AK122" s="16" t="s">
        <v>60</v>
      </c>
      <c r="AL122" s="14" t="s">
        <v>118</v>
      </c>
      <c r="AM122" s="14" t="s">
        <v>119</v>
      </c>
    </row>
    <row r="123" spans="1:39" s="31" customFormat="1" ht="30" customHeight="1">
      <c r="A123" s="11">
        <v>118</v>
      </c>
      <c r="B123" s="12" t="s">
        <v>896</v>
      </c>
      <c r="C123" s="13">
        <f>VLOOKUP(B123,[1]Sheet1!$A$2:$B$443,2,FALSE)</f>
        <v>31125612</v>
      </c>
      <c r="D123" s="14">
        <v>131484944</v>
      </c>
      <c r="E123" s="15" t="s">
        <v>897</v>
      </c>
      <c r="F123" s="15" t="s">
        <v>406</v>
      </c>
      <c r="G123" s="15" t="s">
        <v>878</v>
      </c>
      <c r="H123" s="15" t="s">
        <v>898</v>
      </c>
      <c r="I123" s="16" t="s">
        <v>45</v>
      </c>
      <c r="J123" s="34" t="s">
        <v>899</v>
      </c>
      <c r="K123" s="14" t="s">
        <v>46</v>
      </c>
      <c r="L123" s="18" t="s">
        <v>47</v>
      </c>
      <c r="M123" s="19" t="s">
        <v>112</v>
      </c>
      <c r="N123" s="20">
        <v>20820</v>
      </c>
      <c r="O123" s="34" t="s">
        <v>831</v>
      </c>
      <c r="P123" s="14" t="s">
        <v>832</v>
      </c>
      <c r="Q123" s="22">
        <v>37895</v>
      </c>
      <c r="R123" s="22">
        <v>37979</v>
      </c>
      <c r="S123" s="14" t="s">
        <v>387</v>
      </c>
      <c r="T123" s="22">
        <v>37653</v>
      </c>
      <c r="U123" s="22">
        <v>37652</v>
      </c>
      <c r="V123" s="23">
        <v>430.1</v>
      </c>
      <c r="W123" s="24">
        <v>18</v>
      </c>
      <c r="X123" s="24">
        <v>7</v>
      </c>
      <c r="Y123" s="32">
        <f t="shared" ca="1" si="3"/>
        <v>61</v>
      </c>
      <c r="Z123" s="32">
        <f t="shared" ca="1" si="4"/>
        <v>5</v>
      </c>
      <c r="AA123" s="26">
        <f t="shared" si="5"/>
        <v>44562</v>
      </c>
      <c r="AB123" s="26" t="s">
        <v>900</v>
      </c>
      <c r="AC123" s="14" t="s">
        <v>53</v>
      </c>
      <c r="AD123" s="27">
        <v>2004</v>
      </c>
      <c r="AE123" s="29" t="s">
        <v>276</v>
      </c>
      <c r="AF123" s="29" t="s">
        <v>70</v>
      </c>
      <c r="AG123" s="15" t="s">
        <v>223</v>
      </c>
      <c r="AH123" s="30" t="s">
        <v>901</v>
      </c>
      <c r="AI123" s="15" t="s">
        <v>58</v>
      </c>
      <c r="AJ123" s="15" t="s">
        <v>188</v>
      </c>
      <c r="AK123" s="16" t="s">
        <v>60</v>
      </c>
      <c r="AL123" s="14" t="s">
        <v>189</v>
      </c>
      <c r="AM123" s="14" t="s">
        <v>129</v>
      </c>
    </row>
    <row r="124" spans="1:39" s="31" customFormat="1" ht="30" customHeight="1">
      <c r="A124" s="11">
        <v>119</v>
      </c>
      <c r="B124" s="12" t="s">
        <v>902</v>
      </c>
      <c r="C124" s="13">
        <f>VLOOKUP(B124,[1]Sheet1!$A$2:$B$443,2,FALSE)</f>
        <v>17105402</v>
      </c>
      <c r="D124" s="14">
        <v>130795894</v>
      </c>
      <c r="E124" s="15" t="s">
        <v>903</v>
      </c>
      <c r="F124" s="15" t="s">
        <v>406</v>
      </c>
      <c r="G124" s="15" t="s">
        <v>78</v>
      </c>
      <c r="H124" s="15" t="s">
        <v>904</v>
      </c>
      <c r="I124" s="16" t="s">
        <v>45</v>
      </c>
      <c r="J124" s="34" t="s">
        <v>176</v>
      </c>
      <c r="K124" s="14" t="s">
        <v>46</v>
      </c>
      <c r="L124" s="18" t="s">
        <v>47</v>
      </c>
      <c r="M124" s="19" t="s">
        <v>67</v>
      </c>
      <c r="N124" s="20">
        <v>20014</v>
      </c>
      <c r="O124" s="34" t="s">
        <v>831</v>
      </c>
      <c r="P124" s="14" t="s">
        <v>832</v>
      </c>
      <c r="Q124" s="22">
        <v>38078</v>
      </c>
      <c r="R124" s="22">
        <v>38191</v>
      </c>
      <c r="S124" s="14" t="s">
        <v>387</v>
      </c>
      <c r="T124" s="22">
        <v>37834</v>
      </c>
      <c r="U124" s="22">
        <v>37833</v>
      </c>
      <c r="V124" s="23">
        <v>410.35</v>
      </c>
      <c r="W124" s="24">
        <v>23</v>
      </c>
      <c r="X124" s="24">
        <v>1</v>
      </c>
      <c r="Y124" s="32">
        <f t="shared" ca="1" si="3"/>
        <v>63</v>
      </c>
      <c r="Z124" s="32">
        <f t="shared" ca="1" si="4"/>
        <v>7</v>
      </c>
      <c r="AA124" s="26">
        <f t="shared" si="5"/>
        <v>43770</v>
      </c>
      <c r="AB124" s="26" t="s">
        <v>905</v>
      </c>
      <c r="AC124" s="14" t="s">
        <v>409</v>
      </c>
      <c r="AD124" s="27">
        <v>2001</v>
      </c>
      <c r="AE124" s="29" t="s">
        <v>906</v>
      </c>
      <c r="AF124" s="29" t="s">
        <v>70</v>
      </c>
      <c r="AG124" s="15" t="s">
        <v>246</v>
      </c>
      <c r="AH124" s="38" t="s">
        <v>907</v>
      </c>
      <c r="AI124" s="15" t="s">
        <v>170</v>
      </c>
      <c r="AJ124" s="15" t="s">
        <v>550</v>
      </c>
      <c r="AK124" s="16" t="s">
        <v>60</v>
      </c>
      <c r="AL124" s="14" t="s">
        <v>550</v>
      </c>
      <c r="AM124" s="14" t="s">
        <v>62</v>
      </c>
    </row>
    <row r="125" spans="1:39" s="31" customFormat="1" ht="30" customHeight="1">
      <c r="A125" s="11">
        <v>120</v>
      </c>
      <c r="B125" s="12" t="s">
        <v>908</v>
      </c>
      <c r="C125" s="13">
        <f>VLOOKUP(B125,[1]Sheet1!$A$2:$B$443,2,FALSE)</f>
        <v>29017002</v>
      </c>
      <c r="D125" s="14">
        <v>132092787</v>
      </c>
      <c r="E125" s="15" t="s">
        <v>909</v>
      </c>
      <c r="F125" s="15" t="s">
        <v>42</v>
      </c>
      <c r="G125" s="15" t="s">
        <v>591</v>
      </c>
      <c r="H125" s="15" t="s">
        <v>910</v>
      </c>
      <c r="I125" s="16" t="s">
        <v>45</v>
      </c>
      <c r="J125" s="34" t="s">
        <v>757</v>
      </c>
      <c r="K125" s="14" t="s">
        <v>46</v>
      </c>
      <c r="L125" s="18" t="s">
        <v>101</v>
      </c>
      <c r="M125" s="19" t="s">
        <v>911</v>
      </c>
      <c r="N125" s="20">
        <v>25597</v>
      </c>
      <c r="O125" s="34" t="s">
        <v>831</v>
      </c>
      <c r="P125" s="14" t="s">
        <v>832</v>
      </c>
      <c r="Q125" s="22">
        <v>38443</v>
      </c>
      <c r="R125" s="22">
        <v>38520</v>
      </c>
      <c r="S125" s="14" t="s">
        <v>387</v>
      </c>
      <c r="T125" s="22">
        <v>38261</v>
      </c>
      <c r="U125" s="22">
        <v>38260</v>
      </c>
      <c r="V125" s="23">
        <v>526.5</v>
      </c>
      <c r="W125" s="24">
        <v>11</v>
      </c>
      <c r="X125" s="24">
        <v>4</v>
      </c>
      <c r="Y125" s="32">
        <f t="shared" ca="1" si="3"/>
        <v>48</v>
      </c>
      <c r="Z125" s="32">
        <f t="shared" ca="1" si="4"/>
        <v>4</v>
      </c>
      <c r="AA125" s="26">
        <f t="shared" si="5"/>
        <v>49341</v>
      </c>
      <c r="AB125" s="26" t="s">
        <v>912</v>
      </c>
      <c r="AC125" s="14" t="s">
        <v>53</v>
      </c>
      <c r="AD125" s="27">
        <v>2006</v>
      </c>
      <c r="AE125" s="29" t="s">
        <v>913</v>
      </c>
      <c r="AF125" s="29" t="s">
        <v>55</v>
      </c>
      <c r="AG125" s="15" t="s">
        <v>213</v>
      </c>
      <c r="AH125" s="38">
        <v>14100104800304</v>
      </c>
      <c r="AI125" s="15" t="s">
        <v>914</v>
      </c>
      <c r="AJ125" s="15" t="s">
        <v>915</v>
      </c>
      <c r="AK125" s="16" t="s">
        <v>60</v>
      </c>
      <c r="AL125" s="14" t="s">
        <v>96</v>
      </c>
      <c r="AM125" s="14" t="s">
        <v>97</v>
      </c>
    </row>
    <row r="126" spans="1:39" s="31" customFormat="1" ht="30" customHeight="1">
      <c r="A126" s="11">
        <v>121</v>
      </c>
      <c r="B126" s="12" t="s">
        <v>916</v>
      </c>
      <c r="C126" s="13">
        <f>VLOOKUP(B126,[1]Sheet1!$A$2:$B$443,2,FALSE)</f>
        <v>18085907</v>
      </c>
      <c r="D126" s="14">
        <v>131635181</v>
      </c>
      <c r="E126" s="15" t="s">
        <v>917</v>
      </c>
      <c r="F126" s="15" t="s">
        <v>406</v>
      </c>
      <c r="G126" s="15" t="s">
        <v>139</v>
      </c>
      <c r="H126" s="15" t="s">
        <v>918</v>
      </c>
      <c r="I126" s="16" t="s">
        <v>45</v>
      </c>
      <c r="J126" s="34" t="s">
        <v>251</v>
      </c>
      <c r="K126" s="14" t="s">
        <v>46</v>
      </c>
      <c r="L126" s="18" t="s">
        <v>101</v>
      </c>
      <c r="M126" s="19" t="s">
        <v>911</v>
      </c>
      <c r="N126" s="20">
        <v>21780</v>
      </c>
      <c r="O126" s="34" t="s">
        <v>831</v>
      </c>
      <c r="P126" s="14" t="s">
        <v>832</v>
      </c>
      <c r="Q126" s="22">
        <v>38626</v>
      </c>
      <c r="R126" s="22">
        <v>38775</v>
      </c>
      <c r="S126" s="14" t="s">
        <v>387</v>
      </c>
      <c r="T126" s="22">
        <v>38534</v>
      </c>
      <c r="U126" s="22">
        <v>38533</v>
      </c>
      <c r="V126" s="23">
        <v>516.9</v>
      </c>
      <c r="W126" s="24">
        <v>19</v>
      </c>
      <c r="X126" s="24">
        <v>7</v>
      </c>
      <c r="Y126" s="32">
        <f t="shared" ca="1" si="3"/>
        <v>58</v>
      </c>
      <c r="Z126" s="32">
        <f t="shared" ca="1" si="4"/>
        <v>9</v>
      </c>
      <c r="AA126" s="26">
        <f t="shared" si="5"/>
        <v>45536</v>
      </c>
      <c r="AB126" s="26" t="s">
        <v>919</v>
      </c>
      <c r="AC126" s="14" t="s">
        <v>409</v>
      </c>
      <c r="AD126" s="27">
        <v>2006</v>
      </c>
      <c r="AE126" s="29" t="s">
        <v>389</v>
      </c>
      <c r="AF126" s="29" t="s">
        <v>70</v>
      </c>
      <c r="AG126" s="15" t="s">
        <v>239</v>
      </c>
      <c r="AH126" s="38" t="s">
        <v>920</v>
      </c>
      <c r="AI126" s="15" t="s">
        <v>170</v>
      </c>
      <c r="AJ126" s="15" t="s">
        <v>788</v>
      </c>
      <c r="AK126" s="16" t="s">
        <v>60</v>
      </c>
      <c r="AL126" s="14" t="s">
        <v>789</v>
      </c>
      <c r="AM126" s="14" t="s">
        <v>129</v>
      </c>
    </row>
    <row r="127" spans="1:39" s="31" customFormat="1" ht="30" customHeight="1">
      <c r="A127" s="11">
        <v>122</v>
      </c>
      <c r="B127" s="12" t="s">
        <v>921</v>
      </c>
      <c r="C127" s="13">
        <f>VLOOKUP(B127,[1]Sheet1!$A$2:$B$443,2,FALSE)</f>
        <v>31125947</v>
      </c>
      <c r="D127" s="14">
        <v>131428853</v>
      </c>
      <c r="E127" s="15" t="s">
        <v>922</v>
      </c>
      <c r="F127" s="15" t="s">
        <v>406</v>
      </c>
      <c r="G127" s="15" t="s">
        <v>78</v>
      </c>
      <c r="H127" s="15" t="s">
        <v>923</v>
      </c>
      <c r="I127" s="16" t="s">
        <v>45</v>
      </c>
      <c r="J127" s="34" t="s">
        <v>924</v>
      </c>
      <c r="K127" s="14" t="s">
        <v>46</v>
      </c>
      <c r="L127" s="18" t="s">
        <v>47</v>
      </c>
      <c r="M127" s="19" t="s">
        <v>925</v>
      </c>
      <c r="N127" s="20">
        <v>20820</v>
      </c>
      <c r="O127" s="34" t="s">
        <v>831</v>
      </c>
      <c r="P127" s="14" t="s">
        <v>832</v>
      </c>
      <c r="Q127" s="22">
        <v>38808</v>
      </c>
      <c r="R127" s="22">
        <v>38978</v>
      </c>
      <c r="S127" s="14" t="s">
        <v>387</v>
      </c>
      <c r="T127" s="22">
        <v>38534</v>
      </c>
      <c r="U127" s="22">
        <v>38533</v>
      </c>
      <c r="V127" s="23">
        <v>456.72</v>
      </c>
      <c r="W127" s="24">
        <v>22</v>
      </c>
      <c r="X127" s="24">
        <v>3</v>
      </c>
      <c r="Y127" s="32">
        <f ca="1">IF(MONTH(TODAY())&gt;MONTH(N127),YEAR(TODAY())-YEAR(N127),YEAR(TODAY())-YEAR(N127)-1)</f>
        <v>61</v>
      </c>
      <c r="Z127" s="32">
        <f ca="1">IF(MONTH(TODAY())&gt;MONTH(N127),MONTH(TODAY())-MONTH(N127),MONTH(TODAY())+12-MONTH(N127))</f>
        <v>5</v>
      </c>
      <c r="AA127" s="26">
        <f>IF(S127="Profesor",(DATE(YEAR(N127)+70,MONTH(N127)+1,1)),(DATE(YEAR(N127)+65,MONTH(N127)+1,1)) )</f>
        <v>44562</v>
      </c>
      <c r="AB127" s="26" t="s">
        <v>926</v>
      </c>
      <c r="AC127" s="14" t="s">
        <v>409</v>
      </c>
      <c r="AD127" s="27">
        <v>2002</v>
      </c>
      <c r="AE127" s="29" t="s">
        <v>104</v>
      </c>
      <c r="AF127" s="29" t="s">
        <v>55</v>
      </c>
      <c r="AG127" s="15" t="s">
        <v>246</v>
      </c>
      <c r="AH127" s="38" t="s">
        <v>927</v>
      </c>
      <c r="AI127" s="15" t="s">
        <v>170</v>
      </c>
      <c r="AJ127" s="15" t="s">
        <v>728</v>
      </c>
      <c r="AK127" s="16" t="s">
        <v>60</v>
      </c>
      <c r="AL127" s="14" t="s">
        <v>550</v>
      </c>
      <c r="AM127" s="14" t="s">
        <v>62</v>
      </c>
    </row>
    <row r="128" spans="1:39" s="31" customFormat="1" ht="30" customHeight="1">
      <c r="A128" s="11">
        <v>123</v>
      </c>
      <c r="B128" s="12" t="s">
        <v>928</v>
      </c>
      <c r="C128" s="13">
        <f>VLOOKUP(B128,[1]Sheet1!$A$2:$B$443,2,FALSE)</f>
        <v>9055802</v>
      </c>
      <c r="D128" s="14">
        <v>131473738</v>
      </c>
      <c r="E128" s="15" t="s">
        <v>929</v>
      </c>
      <c r="F128" s="15" t="s">
        <v>406</v>
      </c>
      <c r="G128" s="15" t="s">
        <v>930</v>
      </c>
      <c r="H128" s="15" t="s">
        <v>931</v>
      </c>
      <c r="I128" s="16" t="s">
        <v>45</v>
      </c>
      <c r="J128" s="34" t="s">
        <v>259</v>
      </c>
      <c r="K128" s="14" t="s">
        <v>46</v>
      </c>
      <c r="L128" s="18" t="s">
        <v>47</v>
      </c>
      <c r="M128" s="19" t="s">
        <v>67</v>
      </c>
      <c r="N128" s="20">
        <v>21314</v>
      </c>
      <c r="O128" s="34" t="s">
        <v>831</v>
      </c>
      <c r="P128" s="14" t="s">
        <v>832</v>
      </c>
      <c r="Q128" s="22">
        <v>38808</v>
      </c>
      <c r="R128" s="22">
        <v>38937</v>
      </c>
      <c r="S128" s="14" t="s">
        <v>387</v>
      </c>
      <c r="T128" s="22">
        <v>38565</v>
      </c>
      <c r="U128" s="22">
        <v>38564</v>
      </c>
      <c r="V128" s="23">
        <v>435.8</v>
      </c>
      <c r="W128" s="24">
        <v>21</v>
      </c>
      <c r="X128" s="24">
        <v>1</v>
      </c>
      <c r="Y128" s="32">
        <f t="shared" ca="1" si="3"/>
        <v>59</v>
      </c>
      <c r="Z128" s="32">
        <f t="shared" ca="1" si="4"/>
        <v>12</v>
      </c>
      <c r="AA128" s="26">
        <f t="shared" si="5"/>
        <v>45078</v>
      </c>
      <c r="AB128" s="26" t="s">
        <v>932</v>
      </c>
      <c r="AC128" s="14" t="s">
        <v>409</v>
      </c>
      <c r="AD128" s="27">
        <v>2004</v>
      </c>
      <c r="AE128" s="29" t="s">
        <v>663</v>
      </c>
      <c r="AF128" s="29" t="s">
        <v>70</v>
      </c>
      <c r="AG128" s="15" t="s">
        <v>239</v>
      </c>
      <c r="AH128" s="38" t="s">
        <v>933</v>
      </c>
      <c r="AI128" s="15" t="s">
        <v>170</v>
      </c>
      <c r="AJ128" s="15" t="s">
        <v>728</v>
      </c>
      <c r="AK128" s="16" t="s">
        <v>60</v>
      </c>
      <c r="AL128" s="14" t="s">
        <v>550</v>
      </c>
      <c r="AM128" s="14" t="s">
        <v>62</v>
      </c>
    </row>
    <row r="129" spans="1:39" s="31" customFormat="1" ht="30" customHeight="1">
      <c r="A129" s="11">
        <v>124</v>
      </c>
      <c r="B129" s="12" t="s">
        <v>934</v>
      </c>
      <c r="C129" s="13">
        <f>VLOOKUP(B129,[1]Sheet1!$A$2:$B$443,2,FALSE)</f>
        <v>23116603</v>
      </c>
      <c r="D129" s="14">
        <v>132055931</v>
      </c>
      <c r="E129" s="15" t="s">
        <v>935</v>
      </c>
      <c r="F129" s="15" t="s">
        <v>42</v>
      </c>
      <c r="G129" s="15" t="s">
        <v>139</v>
      </c>
      <c r="H129" s="15" t="s">
        <v>936</v>
      </c>
      <c r="I129" s="16" t="s">
        <v>45</v>
      </c>
      <c r="J129" s="34" t="s">
        <v>267</v>
      </c>
      <c r="K129" s="14" t="s">
        <v>46</v>
      </c>
      <c r="L129" s="18" t="s">
        <v>47</v>
      </c>
      <c r="M129" s="19" t="s">
        <v>937</v>
      </c>
      <c r="N129" s="20">
        <v>24434</v>
      </c>
      <c r="O129" s="34" t="s">
        <v>831</v>
      </c>
      <c r="P129" s="14" t="s">
        <v>832</v>
      </c>
      <c r="Q129" s="22">
        <v>38808</v>
      </c>
      <c r="R129" s="22">
        <v>38937</v>
      </c>
      <c r="S129" s="14" t="s">
        <v>387</v>
      </c>
      <c r="T129" s="22">
        <v>38565</v>
      </c>
      <c r="U129" s="22">
        <v>38564</v>
      </c>
      <c r="V129" s="23">
        <v>479.05</v>
      </c>
      <c r="W129" s="24">
        <v>12</v>
      </c>
      <c r="X129" s="24">
        <v>1</v>
      </c>
      <c r="Y129" s="32">
        <f t="shared" ca="1" si="3"/>
        <v>51</v>
      </c>
      <c r="Z129" s="32">
        <f t="shared" ca="1" si="4"/>
        <v>6</v>
      </c>
      <c r="AA129" s="26">
        <f t="shared" si="5"/>
        <v>48183</v>
      </c>
      <c r="AB129" s="26" t="s">
        <v>938</v>
      </c>
      <c r="AC129" s="14" t="s">
        <v>53</v>
      </c>
      <c r="AD129" s="27">
        <v>2010</v>
      </c>
      <c r="AE129" s="29" t="s">
        <v>939</v>
      </c>
      <c r="AF129" s="29" t="s">
        <v>55</v>
      </c>
      <c r="AG129" s="15" t="s">
        <v>125</v>
      </c>
      <c r="AH129" s="38" t="s">
        <v>940</v>
      </c>
      <c r="AI129" s="15" t="s">
        <v>914</v>
      </c>
      <c r="AJ129" s="15" t="s">
        <v>114</v>
      </c>
      <c r="AK129" s="16" t="s">
        <v>60</v>
      </c>
      <c r="AL129" s="14" t="s">
        <v>657</v>
      </c>
      <c r="AM129" s="14" t="s">
        <v>119</v>
      </c>
    </row>
    <row r="130" spans="1:39" s="31" customFormat="1" ht="30" customHeight="1">
      <c r="A130" s="11">
        <v>125</v>
      </c>
      <c r="B130" s="12" t="s">
        <v>941</v>
      </c>
      <c r="C130" s="13">
        <f>VLOOKUP(B130,[1]Sheet1!$A$2:$B$443,2,FALSE)</f>
        <v>8096602</v>
      </c>
      <c r="D130" s="14">
        <v>131943606</v>
      </c>
      <c r="E130" s="15" t="s">
        <v>942</v>
      </c>
      <c r="F130" s="15" t="s">
        <v>42</v>
      </c>
      <c r="G130" s="15" t="s">
        <v>65</v>
      </c>
      <c r="H130" s="15" t="s">
        <v>943</v>
      </c>
      <c r="I130" s="16" t="s">
        <v>45</v>
      </c>
      <c r="J130" s="34" t="s">
        <v>491</v>
      </c>
      <c r="K130" s="14" t="s">
        <v>184</v>
      </c>
      <c r="L130" s="18" t="s">
        <v>47</v>
      </c>
      <c r="M130" s="19" t="s">
        <v>944</v>
      </c>
      <c r="N130" s="20">
        <v>24358</v>
      </c>
      <c r="O130" s="34" t="s">
        <v>831</v>
      </c>
      <c r="P130" s="14" t="s">
        <v>832</v>
      </c>
      <c r="Q130" s="22">
        <v>38991</v>
      </c>
      <c r="R130" s="22">
        <v>39079</v>
      </c>
      <c r="S130" s="14" t="s">
        <v>387</v>
      </c>
      <c r="T130" s="22">
        <v>38777</v>
      </c>
      <c r="U130" s="22">
        <v>38831</v>
      </c>
      <c r="V130" s="23">
        <v>455.2</v>
      </c>
      <c r="W130" s="24">
        <v>15</v>
      </c>
      <c r="X130" s="24">
        <v>8</v>
      </c>
      <c r="Y130" s="32">
        <f t="shared" ca="1" si="3"/>
        <v>51</v>
      </c>
      <c r="Z130" s="32">
        <f t="shared" ca="1" si="4"/>
        <v>8</v>
      </c>
      <c r="AA130" s="26">
        <f t="shared" si="5"/>
        <v>48122</v>
      </c>
      <c r="AB130" s="26" t="s">
        <v>945</v>
      </c>
      <c r="AC130" s="14" t="s">
        <v>53</v>
      </c>
      <c r="AD130" s="27">
        <v>2011</v>
      </c>
      <c r="AE130" s="29" t="s">
        <v>322</v>
      </c>
      <c r="AF130" s="29" t="s">
        <v>55</v>
      </c>
      <c r="AG130" s="15" t="s">
        <v>396</v>
      </c>
      <c r="AH130" s="38" t="s">
        <v>946</v>
      </c>
      <c r="AI130" s="15" t="s">
        <v>316</v>
      </c>
      <c r="AJ130" s="15" t="s">
        <v>188</v>
      </c>
      <c r="AK130" s="16" t="s">
        <v>60</v>
      </c>
      <c r="AL130" s="14" t="s">
        <v>189</v>
      </c>
      <c r="AM130" s="14" t="s">
        <v>129</v>
      </c>
    </row>
    <row r="131" spans="1:39" s="31" customFormat="1" ht="30" customHeight="1">
      <c r="A131" s="11">
        <v>126</v>
      </c>
      <c r="B131" s="12" t="s">
        <v>947</v>
      </c>
      <c r="C131" s="13">
        <f>VLOOKUP(B131,[1]Sheet1!$A$2:$B$443,2,FALSE)</f>
        <v>31125914</v>
      </c>
      <c r="D131" s="14">
        <v>131416938</v>
      </c>
      <c r="E131" s="15" t="s">
        <v>948</v>
      </c>
      <c r="F131" s="15" t="s">
        <v>406</v>
      </c>
      <c r="G131" s="15" t="s">
        <v>591</v>
      </c>
      <c r="H131" s="15" t="s">
        <v>949</v>
      </c>
      <c r="I131" s="16" t="s">
        <v>45</v>
      </c>
      <c r="J131" s="34" t="s">
        <v>166</v>
      </c>
      <c r="K131" s="14" t="s">
        <v>46</v>
      </c>
      <c r="L131" s="18" t="s">
        <v>47</v>
      </c>
      <c r="M131" s="19" t="s">
        <v>67</v>
      </c>
      <c r="N131" s="20">
        <v>21915</v>
      </c>
      <c r="O131" s="34" t="s">
        <v>831</v>
      </c>
      <c r="P131" s="14" t="s">
        <v>832</v>
      </c>
      <c r="Q131" s="22">
        <v>39173</v>
      </c>
      <c r="R131" s="22">
        <v>39197</v>
      </c>
      <c r="S131" s="14" t="s">
        <v>387</v>
      </c>
      <c r="T131" s="22">
        <v>38930</v>
      </c>
      <c r="U131" s="22">
        <v>38929</v>
      </c>
      <c r="V131" s="23">
        <v>428.7</v>
      </c>
      <c r="W131" s="24">
        <v>23</v>
      </c>
      <c r="X131" s="24">
        <v>1</v>
      </c>
      <c r="Y131" s="32">
        <f t="shared" ca="1" si="3"/>
        <v>58</v>
      </c>
      <c r="Z131" s="32">
        <f t="shared" ca="1" si="4"/>
        <v>5</v>
      </c>
      <c r="AA131" s="26">
        <f t="shared" si="5"/>
        <v>45658</v>
      </c>
      <c r="AB131" s="26" t="s">
        <v>950</v>
      </c>
      <c r="AC131" s="14" t="s">
        <v>409</v>
      </c>
      <c r="AD131" s="27">
        <v>2004</v>
      </c>
      <c r="AE131" s="29" t="s">
        <v>104</v>
      </c>
      <c r="AF131" s="29" t="s">
        <v>55</v>
      </c>
      <c r="AG131" s="15" t="s">
        <v>159</v>
      </c>
      <c r="AH131" s="38" t="s">
        <v>951</v>
      </c>
      <c r="AI131" s="15" t="s">
        <v>170</v>
      </c>
      <c r="AJ131" s="15" t="s">
        <v>728</v>
      </c>
      <c r="AK131" s="16" t="s">
        <v>60</v>
      </c>
      <c r="AL131" s="14" t="s">
        <v>550</v>
      </c>
      <c r="AM131" s="14" t="s">
        <v>62</v>
      </c>
    </row>
    <row r="132" spans="1:39" s="31" customFormat="1" ht="30" customHeight="1">
      <c r="A132" s="11">
        <v>127</v>
      </c>
      <c r="B132" s="12" t="s">
        <v>952</v>
      </c>
      <c r="C132" s="13">
        <f>VLOOKUP(B132,[1]Sheet1!$A$2:$B$443,2,FALSE)</f>
        <v>8016802</v>
      </c>
      <c r="D132" s="14">
        <v>132102880</v>
      </c>
      <c r="E132" s="15" t="s">
        <v>953</v>
      </c>
      <c r="F132" s="15" t="s">
        <v>43</v>
      </c>
      <c r="G132" s="15" t="s">
        <v>954</v>
      </c>
      <c r="H132" s="15" t="s">
        <v>955</v>
      </c>
      <c r="I132" s="16" t="s">
        <v>45</v>
      </c>
      <c r="J132" s="34" t="s">
        <v>757</v>
      </c>
      <c r="K132" s="14" t="s">
        <v>46</v>
      </c>
      <c r="L132" s="18" t="s">
        <v>47</v>
      </c>
      <c r="M132" s="19" t="s">
        <v>371</v>
      </c>
      <c r="N132" s="20">
        <v>24845</v>
      </c>
      <c r="O132" s="34" t="s">
        <v>831</v>
      </c>
      <c r="P132" s="14" t="s">
        <v>832</v>
      </c>
      <c r="Q132" s="22">
        <v>39173</v>
      </c>
      <c r="R132" s="22">
        <v>39272</v>
      </c>
      <c r="S132" s="14" t="s">
        <v>387</v>
      </c>
      <c r="T132" s="22">
        <v>39052</v>
      </c>
      <c r="U132" s="22">
        <v>39051</v>
      </c>
      <c r="V132" s="23">
        <v>471.59</v>
      </c>
      <c r="W132" s="24">
        <v>13</v>
      </c>
      <c r="X132" s="24">
        <v>1</v>
      </c>
      <c r="Y132" s="32">
        <f t="shared" ca="1" si="3"/>
        <v>50</v>
      </c>
      <c r="Z132" s="32">
        <f t="shared" ca="1" si="4"/>
        <v>4</v>
      </c>
      <c r="AA132" s="26">
        <f t="shared" si="5"/>
        <v>48611</v>
      </c>
      <c r="AB132" s="26" t="s">
        <v>956</v>
      </c>
      <c r="AC132" s="14" t="s">
        <v>409</v>
      </c>
      <c r="AD132" s="27">
        <v>2000</v>
      </c>
      <c r="AE132" s="29" t="s">
        <v>957</v>
      </c>
      <c r="AF132" s="29" t="s">
        <v>70</v>
      </c>
      <c r="AG132" s="15" t="s">
        <v>196</v>
      </c>
      <c r="AH132" s="40" t="s">
        <v>958</v>
      </c>
      <c r="AI132" s="15" t="s">
        <v>170</v>
      </c>
      <c r="AJ132" s="15" t="s">
        <v>437</v>
      </c>
      <c r="AK132" s="16" t="s">
        <v>60</v>
      </c>
      <c r="AL132" s="14" t="s">
        <v>226</v>
      </c>
      <c r="AM132" s="14" t="s">
        <v>119</v>
      </c>
    </row>
    <row r="133" spans="1:39" s="31" customFormat="1" ht="30" customHeight="1">
      <c r="A133" s="11">
        <v>128</v>
      </c>
      <c r="B133" s="12" t="s">
        <v>959</v>
      </c>
      <c r="C133" s="13">
        <f>VLOOKUP(B133,[1]Sheet1!$A$2:$B$443,2,FALSE)</f>
        <v>31126320</v>
      </c>
      <c r="D133" s="14">
        <v>131860149</v>
      </c>
      <c r="E133" s="15" t="s">
        <v>960</v>
      </c>
      <c r="F133" s="15" t="s">
        <v>636</v>
      </c>
      <c r="G133" s="15" t="s">
        <v>272</v>
      </c>
      <c r="H133" s="15" t="s">
        <v>961</v>
      </c>
      <c r="I133" s="16" t="s">
        <v>45</v>
      </c>
      <c r="J133" s="34" t="s">
        <v>350</v>
      </c>
      <c r="K133" s="14" t="s">
        <v>46</v>
      </c>
      <c r="L133" s="18" t="s">
        <v>47</v>
      </c>
      <c r="M133" s="19" t="s">
        <v>962</v>
      </c>
      <c r="N133" s="20">
        <v>23376</v>
      </c>
      <c r="O133" s="34" t="s">
        <v>831</v>
      </c>
      <c r="P133" s="14" t="s">
        <v>832</v>
      </c>
      <c r="Q133" s="22">
        <v>39173</v>
      </c>
      <c r="R133" s="22">
        <v>39272</v>
      </c>
      <c r="S133" s="14" t="s">
        <v>387</v>
      </c>
      <c r="T133" s="22">
        <v>39052</v>
      </c>
      <c r="U133" s="22">
        <v>39051</v>
      </c>
      <c r="V133" s="23">
        <v>497.3</v>
      </c>
      <c r="W133" s="24">
        <v>18</v>
      </c>
      <c r="X133" s="24">
        <v>1</v>
      </c>
      <c r="Y133" s="32">
        <f t="shared" ca="1" si="3"/>
        <v>54</v>
      </c>
      <c r="Z133" s="32">
        <f t="shared" ca="1" si="4"/>
        <v>5</v>
      </c>
      <c r="AA133" s="26">
        <f t="shared" si="5"/>
        <v>47119</v>
      </c>
      <c r="AB133" s="26" t="s">
        <v>963</v>
      </c>
      <c r="AC133" s="14" t="s">
        <v>53</v>
      </c>
      <c r="AD133" s="14">
        <v>2016</v>
      </c>
      <c r="AE133" s="15" t="s">
        <v>389</v>
      </c>
      <c r="AF133" s="15" t="s">
        <v>70</v>
      </c>
      <c r="AG133" s="15" t="s">
        <v>314</v>
      </c>
      <c r="AH133" s="40" t="s">
        <v>964</v>
      </c>
      <c r="AI133" s="15" t="s">
        <v>170</v>
      </c>
      <c r="AJ133" s="15" t="s">
        <v>788</v>
      </c>
      <c r="AK133" s="16" t="s">
        <v>60</v>
      </c>
      <c r="AL133" s="14" t="s">
        <v>862</v>
      </c>
      <c r="AM133" s="14" t="s">
        <v>129</v>
      </c>
    </row>
    <row r="134" spans="1:39" s="31" customFormat="1" ht="30" customHeight="1">
      <c r="A134" s="11">
        <v>129</v>
      </c>
      <c r="B134" s="12" t="s">
        <v>965</v>
      </c>
      <c r="C134" s="13">
        <f>VLOOKUP(B134,[1]Sheet1!$A$2:$B$443,2,FALSE)</f>
        <v>7055704</v>
      </c>
      <c r="D134" s="14">
        <v>131476229</v>
      </c>
      <c r="E134" s="15" t="s">
        <v>966</v>
      </c>
      <c r="F134" s="15" t="s">
        <v>406</v>
      </c>
      <c r="G134" s="15" t="s">
        <v>139</v>
      </c>
      <c r="H134" s="15" t="s">
        <v>967</v>
      </c>
      <c r="I134" s="16" t="s">
        <v>45</v>
      </c>
      <c r="J134" s="34" t="s">
        <v>259</v>
      </c>
      <c r="K134" s="14" t="s">
        <v>46</v>
      </c>
      <c r="L134" s="18" t="s">
        <v>101</v>
      </c>
      <c r="M134" s="19" t="s">
        <v>968</v>
      </c>
      <c r="N134" s="20">
        <v>20947</v>
      </c>
      <c r="O134" s="34" t="s">
        <v>831</v>
      </c>
      <c r="P134" s="14" t="s">
        <v>832</v>
      </c>
      <c r="Q134" s="22">
        <v>39356</v>
      </c>
      <c r="R134" s="22">
        <v>39475</v>
      </c>
      <c r="S134" s="14" t="s">
        <v>387</v>
      </c>
      <c r="T134" s="22">
        <v>39326</v>
      </c>
      <c r="U134" s="22">
        <v>39325</v>
      </c>
      <c r="V134" s="23">
        <v>520</v>
      </c>
      <c r="W134" s="24">
        <v>22</v>
      </c>
      <c r="X134" s="24">
        <v>7</v>
      </c>
      <c r="Y134" s="32">
        <f t="shared" ca="1" si="3"/>
        <v>60</v>
      </c>
      <c r="Z134" s="32">
        <f t="shared" ca="1" si="4"/>
        <v>12</v>
      </c>
      <c r="AA134" s="26">
        <f t="shared" si="5"/>
        <v>44713</v>
      </c>
      <c r="AB134" s="26" t="s">
        <v>969</v>
      </c>
      <c r="AC134" s="14" t="s">
        <v>409</v>
      </c>
      <c r="AD134" s="27">
        <v>2007</v>
      </c>
      <c r="AE134" s="29" t="s">
        <v>389</v>
      </c>
      <c r="AF134" s="29" t="s">
        <v>70</v>
      </c>
      <c r="AG134" s="15" t="s">
        <v>239</v>
      </c>
      <c r="AH134" s="40" t="s">
        <v>970</v>
      </c>
      <c r="AI134" s="15" t="s">
        <v>971</v>
      </c>
      <c r="AJ134" s="15" t="s">
        <v>788</v>
      </c>
      <c r="AK134" s="16" t="s">
        <v>60</v>
      </c>
      <c r="AL134" s="14" t="s">
        <v>789</v>
      </c>
      <c r="AM134" s="14" t="s">
        <v>129</v>
      </c>
    </row>
    <row r="135" spans="1:39" s="31" customFormat="1" ht="30" customHeight="1">
      <c r="A135" s="11">
        <v>130</v>
      </c>
      <c r="B135" s="12" t="s">
        <v>972</v>
      </c>
      <c r="C135" s="13">
        <f>VLOOKUP(B135,[1]Sheet1!$A$2:$B$443,2,FALSE)</f>
        <v>4106108</v>
      </c>
      <c r="D135" s="14">
        <v>131661110</v>
      </c>
      <c r="E135" s="15" t="s">
        <v>973</v>
      </c>
      <c r="F135" s="15" t="s">
        <v>42</v>
      </c>
      <c r="G135" s="15" t="s">
        <v>78</v>
      </c>
      <c r="H135" s="15" t="s">
        <v>974</v>
      </c>
      <c r="I135" s="16" t="s">
        <v>45</v>
      </c>
      <c r="J135" s="34" t="s">
        <v>975</v>
      </c>
      <c r="K135" s="14" t="s">
        <v>46</v>
      </c>
      <c r="L135" s="18" t="s">
        <v>47</v>
      </c>
      <c r="M135" s="19" t="s">
        <v>67</v>
      </c>
      <c r="N135" s="20">
        <v>22558</v>
      </c>
      <c r="O135" s="34" t="s">
        <v>831</v>
      </c>
      <c r="P135" s="14" t="s">
        <v>832</v>
      </c>
      <c r="Q135" s="22">
        <v>39539</v>
      </c>
      <c r="R135" s="22">
        <v>39604</v>
      </c>
      <c r="S135" s="14" t="s">
        <v>387</v>
      </c>
      <c r="T135" s="22">
        <v>39448</v>
      </c>
      <c r="U135" s="22">
        <v>39449</v>
      </c>
      <c r="V135" s="23">
        <v>408</v>
      </c>
      <c r="W135" s="24">
        <v>21</v>
      </c>
      <c r="X135" s="24">
        <v>2</v>
      </c>
      <c r="Y135" s="32">
        <f ca="1">IF(MONTH(TODAY())&gt;MONTH(N135),YEAR(TODAY())-YEAR(N135),YEAR(TODAY())-YEAR(N135)-1)</f>
        <v>56</v>
      </c>
      <c r="Z135" s="32">
        <f ca="1">IF(MONTH(TODAY())&gt;MONTH(N135),MONTH(TODAY())-MONTH(N135),MONTH(TODAY())+12-MONTH(N135))</f>
        <v>7</v>
      </c>
      <c r="AA135" s="26">
        <f>IF(S135="Profesor",(DATE(YEAR(N135)+70,MONTH(N135)+1,1)),(DATE(YEAR(N135)+65,MONTH(N135)+1,1)) )</f>
        <v>46327</v>
      </c>
      <c r="AB135" s="26" t="s">
        <v>976</v>
      </c>
      <c r="AC135" s="14" t="s">
        <v>53</v>
      </c>
      <c r="AD135" s="27">
        <v>2011</v>
      </c>
      <c r="AE135" s="29" t="s">
        <v>158</v>
      </c>
      <c r="AF135" s="29" t="s">
        <v>55</v>
      </c>
      <c r="AG135" s="15" t="s">
        <v>518</v>
      </c>
      <c r="AH135" s="39">
        <v>11100104804979</v>
      </c>
      <c r="AI135" s="15" t="s">
        <v>316</v>
      </c>
      <c r="AJ135" s="15" t="s">
        <v>158</v>
      </c>
      <c r="AK135" s="16" t="s">
        <v>60</v>
      </c>
      <c r="AL135" s="14" t="s">
        <v>85</v>
      </c>
      <c r="AM135" s="14" t="s">
        <v>75</v>
      </c>
    </row>
    <row r="136" spans="1:39" s="31" customFormat="1" ht="30" customHeight="1">
      <c r="A136" s="11">
        <v>131</v>
      </c>
      <c r="B136" s="12" t="s">
        <v>977</v>
      </c>
      <c r="C136" s="13">
        <f>VLOOKUP(B136,[1]Sheet1!$A$2:$B$443,2,FALSE)</f>
        <v>15125506</v>
      </c>
      <c r="D136" s="14">
        <v>131290236</v>
      </c>
      <c r="E136" s="15" t="s">
        <v>978</v>
      </c>
      <c r="F136" s="15" t="s">
        <v>42</v>
      </c>
      <c r="G136" s="15" t="s">
        <v>78</v>
      </c>
      <c r="H136" s="15" t="s">
        <v>979</v>
      </c>
      <c r="I136" s="16" t="s">
        <v>45</v>
      </c>
      <c r="J136" s="34" t="s">
        <v>274</v>
      </c>
      <c r="K136" s="14" t="s">
        <v>184</v>
      </c>
      <c r="L136" s="18" t="s">
        <v>47</v>
      </c>
      <c r="M136" s="19" t="s">
        <v>980</v>
      </c>
      <c r="N136" s="20">
        <v>20438</v>
      </c>
      <c r="O136" s="34" t="s">
        <v>831</v>
      </c>
      <c r="P136" s="14" t="s">
        <v>832</v>
      </c>
      <c r="Q136" s="22">
        <v>39539</v>
      </c>
      <c r="R136" s="22">
        <v>39652</v>
      </c>
      <c r="S136" s="14" t="s">
        <v>387</v>
      </c>
      <c r="T136" s="22">
        <v>39508</v>
      </c>
      <c r="U136" s="22">
        <v>39507</v>
      </c>
      <c r="V136" s="23">
        <v>435.55</v>
      </c>
      <c r="W136" s="24">
        <v>23</v>
      </c>
      <c r="X136" s="24">
        <v>1</v>
      </c>
      <c r="Y136" s="32">
        <f t="shared" ca="1" si="3"/>
        <v>62</v>
      </c>
      <c r="Z136" s="32">
        <f t="shared" ca="1" si="4"/>
        <v>5</v>
      </c>
      <c r="AA136" s="26">
        <f t="shared" si="5"/>
        <v>44197</v>
      </c>
      <c r="AB136" s="26" t="s">
        <v>981</v>
      </c>
      <c r="AC136" s="14" t="s">
        <v>53</v>
      </c>
      <c r="AD136" s="27">
        <v>2012</v>
      </c>
      <c r="AE136" s="29" t="s">
        <v>104</v>
      </c>
      <c r="AF136" s="29" t="s">
        <v>55</v>
      </c>
      <c r="AG136" s="15" t="s">
        <v>150</v>
      </c>
      <c r="AH136" s="39">
        <v>12100104810823</v>
      </c>
      <c r="AI136" s="15" t="s">
        <v>656</v>
      </c>
      <c r="AJ136" s="15" t="s">
        <v>104</v>
      </c>
      <c r="AK136" s="16" t="s">
        <v>60</v>
      </c>
      <c r="AL136" s="14" t="s">
        <v>550</v>
      </c>
      <c r="AM136" s="14" t="s">
        <v>62</v>
      </c>
    </row>
    <row r="137" spans="1:39" s="31" customFormat="1" ht="30" customHeight="1">
      <c r="A137" s="11">
        <v>132</v>
      </c>
      <c r="B137" s="12" t="s">
        <v>982</v>
      </c>
      <c r="C137" s="13">
        <f>VLOOKUP(B137,[1]Sheet1!$A$2:$B$443,2,FALSE)</f>
        <v>13106701</v>
      </c>
      <c r="D137" s="14">
        <v>132092982</v>
      </c>
      <c r="E137" s="15" t="s">
        <v>983</v>
      </c>
      <c r="F137" s="15" t="s">
        <v>42</v>
      </c>
      <c r="G137" s="15" t="s">
        <v>820</v>
      </c>
      <c r="H137" s="15" t="s">
        <v>984</v>
      </c>
      <c r="I137" s="16" t="s">
        <v>45</v>
      </c>
      <c r="J137" s="34" t="s">
        <v>757</v>
      </c>
      <c r="K137" s="14" t="s">
        <v>46</v>
      </c>
      <c r="L137" s="18" t="s">
        <v>47</v>
      </c>
      <c r="M137" s="19" t="s">
        <v>985</v>
      </c>
      <c r="N137" s="20">
        <v>24758</v>
      </c>
      <c r="O137" s="34" t="s">
        <v>831</v>
      </c>
      <c r="P137" s="14" t="s">
        <v>832</v>
      </c>
      <c r="Q137" s="22">
        <v>39722</v>
      </c>
      <c r="R137" s="22">
        <v>39749</v>
      </c>
      <c r="S137" s="14" t="s">
        <v>387</v>
      </c>
      <c r="T137" s="22">
        <v>39569</v>
      </c>
      <c r="U137" s="22">
        <v>39568</v>
      </c>
      <c r="V137" s="23">
        <v>510.45</v>
      </c>
      <c r="W137" s="24">
        <v>14</v>
      </c>
      <c r="X137" s="24">
        <v>7</v>
      </c>
      <c r="Y137" s="32">
        <f ca="1">IF(MONTH(TODAY())&gt;MONTH(N137),YEAR(TODAY())-YEAR(N137),YEAR(TODAY())-YEAR(N137)-1)</f>
        <v>50</v>
      </c>
      <c r="Z137" s="32">
        <f ca="1">IF(MONTH(TODAY())&gt;MONTH(N137),MONTH(TODAY())-MONTH(N137),MONTH(TODAY())+12-MONTH(N137))</f>
        <v>7</v>
      </c>
      <c r="AA137" s="26">
        <f>IF(S137="Profesor",(DATE(YEAR(N137)+70,MONTH(N137)+1,1)),(DATE(YEAR(N137)+65,MONTH(N137)+1,1)) )</f>
        <v>48519</v>
      </c>
      <c r="AB137" s="26" t="s">
        <v>986</v>
      </c>
      <c r="AC137" s="14" t="s">
        <v>53</v>
      </c>
      <c r="AD137" s="14">
        <v>2006</v>
      </c>
      <c r="AE137" s="29" t="s">
        <v>104</v>
      </c>
      <c r="AF137" s="15" t="s">
        <v>55</v>
      </c>
      <c r="AG137" s="15" t="s">
        <v>246</v>
      </c>
      <c r="AH137" s="30" t="s">
        <v>987</v>
      </c>
      <c r="AI137" s="15" t="s">
        <v>161</v>
      </c>
      <c r="AJ137" s="15" t="s">
        <v>241</v>
      </c>
      <c r="AK137" s="16" t="s">
        <v>60</v>
      </c>
      <c r="AL137" s="14" t="s">
        <v>172</v>
      </c>
      <c r="AM137" s="14" t="s">
        <v>119</v>
      </c>
    </row>
    <row r="138" spans="1:39" s="31" customFormat="1" ht="30" customHeight="1">
      <c r="A138" s="11">
        <v>133</v>
      </c>
      <c r="B138" s="12" t="s">
        <v>988</v>
      </c>
      <c r="C138" s="13">
        <f>VLOOKUP(B138,[1]Sheet1!$A$2:$B$443,2,FALSE)</f>
        <v>16016903</v>
      </c>
      <c r="D138" s="14">
        <v>132088375</v>
      </c>
      <c r="E138" s="15" t="s">
        <v>989</v>
      </c>
      <c r="F138" s="15" t="s">
        <v>42</v>
      </c>
      <c r="G138" s="15" t="s">
        <v>990</v>
      </c>
      <c r="H138" s="15" t="s">
        <v>991</v>
      </c>
      <c r="I138" s="16" t="s">
        <v>45</v>
      </c>
      <c r="J138" s="34" t="s">
        <v>757</v>
      </c>
      <c r="K138" s="14" t="s">
        <v>46</v>
      </c>
      <c r="L138" s="18" t="s">
        <v>47</v>
      </c>
      <c r="M138" s="19" t="s">
        <v>67</v>
      </c>
      <c r="N138" s="20">
        <v>25219</v>
      </c>
      <c r="O138" s="34" t="s">
        <v>831</v>
      </c>
      <c r="P138" s="14" t="s">
        <v>832</v>
      </c>
      <c r="Q138" s="22">
        <v>39722</v>
      </c>
      <c r="R138" s="22">
        <v>39749</v>
      </c>
      <c r="S138" s="14" t="s">
        <v>387</v>
      </c>
      <c r="T138" s="22">
        <v>39569</v>
      </c>
      <c r="U138" s="22">
        <v>39568</v>
      </c>
      <c r="V138" s="23">
        <v>478.15</v>
      </c>
      <c r="W138" s="24">
        <v>14</v>
      </c>
      <c r="X138" s="24">
        <v>7</v>
      </c>
      <c r="Y138" s="32">
        <f ca="1">IF(MONTH(TODAY())&gt;MONTH(N138),YEAR(TODAY())-YEAR(N138),YEAR(TODAY())-YEAR(N138)-1)</f>
        <v>49</v>
      </c>
      <c r="Z138" s="32">
        <f ca="1">IF(MONTH(TODAY())&gt;MONTH(N138),MONTH(TODAY())-MONTH(N138),MONTH(TODAY())+12-MONTH(N138))</f>
        <v>4</v>
      </c>
      <c r="AA138" s="26">
        <f>IF(S138="Profesor",(DATE(YEAR(N138)+70,MONTH(N138)+1,1)),(DATE(YEAR(N138)+65,MONTH(N138)+1,1)) )</f>
        <v>48976</v>
      </c>
      <c r="AB138" s="26" t="s">
        <v>992</v>
      </c>
      <c r="AC138" s="14" t="s">
        <v>53</v>
      </c>
      <c r="AD138" s="27">
        <v>2015</v>
      </c>
      <c r="AE138" s="29" t="s">
        <v>142</v>
      </c>
      <c r="AF138" s="29" t="s">
        <v>55</v>
      </c>
      <c r="AG138" s="15" t="s">
        <v>993</v>
      </c>
      <c r="AH138" s="40" t="s">
        <v>994</v>
      </c>
      <c r="AI138" s="15" t="s">
        <v>170</v>
      </c>
      <c r="AJ138" s="15" t="s">
        <v>142</v>
      </c>
      <c r="AK138" s="16" t="s">
        <v>60</v>
      </c>
      <c r="AL138" s="14" t="s">
        <v>145</v>
      </c>
      <c r="AM138" s="14" t="s">
        <v>119</v>
      </c>
    </row>
    <row r="139" spans="1:39" s="31" customFormat="1" ht="30" customHeight="1">
      <c r="A139" s="11">
        <v>134</v>
      </c>
      <c r="B139" s="12" t="s">
        <v>995</v>
      </c>
      <c r="C139" s="13">
        <f>VLOOKUP(B139,[1]Sheet1!$A$2:$B$443,2,FALSE)</f>
        <v>4035503</v>
      </c>
      <c r="D139" s="14">
        <v>130878624</v>
      </c>
      <c r="E139" s="15" t="s">
        <v>996</v>
      </c>
      <c r="F139" s="15" t="s">
        <v>406</v>
      </c>
      <c r="G139" s="15" t="s">
        <v>78</v>
      </c>
      <c r="H139" s="15" t="s">
        <v>997</v>
      </c>
      <c r="I139" s="16" t="s">
        <v>45</v>
      </c>
      <c r="J139" s="34" t="s">
        <v>236</v>
      </c>
      <c r="K139" s="14" t="s">
        <v>46</v>
      </c>
      <c r="L139" s="18" t="s">
        <v>47</v>
      </c>
      <c r="M139" s="19" t="s">
        <v>67</v>
      </c>
      <c r="N139" s="20">
        <v>20152</v>
      </c>
      <c r="O139" s="34" t="s">
        <v>831</v>
      </c>
      <c r="P139" s="14" t="s">
        <v>832</v>
      </c>
      <c r="Q139" s="22">
        <v>39722</v>
      </c>
      <c r="R139" s="22">
        <v>39806</v>
      </c>
      <c r="S139" s="14" t="s">
        <v>387</v>
      </c>
      <c r="T139" s="22">
        <v>39692</v>
      </c>
      <c r="U139" s="22">
        <v>39692</v>
      </c>
      <c r="V139" s="23">
        <v>495.69</v>
      </c>
      <c r="W139" s="24">
        <v>26</v>
      </c>
      <c r="X139" s="24">
        <v>7</v>
      </c>
      <c r="Y139" s="32">
        <f t="shared" ref="Y139:Y203" ca="1" si="6">IF(MONTH(TODAY())&gt;MONTH(N139),YEAR(TODAY())-YEAR(N139),YEAR(TODAY())-YEAR(N139)-1)</f>
        <v>63</v>
      </c>
      <c r="Z139" s="32">
        <f t="shared" ref="Z139:Z203" ca="1" si="7">IF(MONTH(TODAY())&gt;MONTH(N139),MONTH(TODAY())-MONTH(N139),MONTH(TODAY())+12-MONTH(N139))</f>
        <v>2</v>
      </c>
      <c r="AA139" s="26">
        <f t="shared" ref="AA139:AA203" si="8">IF(S139="Profesor",(DATE(YEAR(N139)+70,MONTH(N139)+1,1)),(DATE(YEAR(N139)+65,MONTH(N139)+1,1)) )</f>
        <v>43922</v>
      </c>
      <c r="AB139" s="26" t="s">
        <v>998</v>
      </c>
      <c r="AC139" s="14" t="s">
        <v>409</v>
      </c>
      <c r="AD139" s="27">
        <v>2009</v>
      </c>
      <c r="AE139" s="29" t="s">
        <v>999</v>
      </c>
      <c r="AF139" s="29" t="s">
        <v>55</v>
      </c>
      <c r="AG139" s="15" t="s">
        <v>352</v>
      </c>
      <c r="AH139" s="38" t="s">
        <v>1000</v>
      </c>
      <c r="AI139" s="15" t="s">
        <v>316</v>
      </c>
      <c r="AJ139" s="15" t="s">
        <v>550</v>
      </c>
      <c r="AK139" s="16" t="s">
        <v>60</v>
      </c>
      <c r="AL139" s="14" t="s">
        <v>550</v>
      </c>
      <c r="AM139" s="14" t="s">
        <v>62</v>
      </c>
    </row>
    <row r="140" spans="1:39" s="31" customFormat="1" ht="30" customHeight="1">
      <c r="A140" s="11">
        <v>135</v>
      </c>
      <c r="B140" s="12" t="s">
        <v>1001</v>
      </c>
      <c r="C140" s="13">
        <f>VLOOKUP(B140,[1]Sheet1!$A$2:$B$443,2,FALSE)</f>
        <v>26066705</v>
      </c>
      <c r="D140" s="14">
        <v>132055933</v>
      </c>
      <c r="E140" s="15" t="s">
        <v>1002</v>
      </c>
      <c r="F140" s="15" t="s">
        <v>406</v>
      </c>
      <c r="G140" s="15" t="s">
        <v>139</v>
      </c>
      <c r="H140" s="15" t="s">
        <v>1003</v>
      </c>
      <c r="I140" s="16" t="s">
        <v>45</v>
      </c>
      <c r="J140" s="34" t="s">
        <v>267</v>
      </c>
      <c r="K140" s="14" t="s">
        <v>46</v>
      </c>
      <c r="L140" s="18" t="s">
        <v>47</v>
      </c>
      <c r="M140" s="19" t="s">
        <v>67</v>
      </c>
      <c r="N140" s="20">
        <v>24649</v>
      </c>
      <c r="O140" s="34" t="s">
        <v>831</v>
      </c>
      <c r="P140" s="14" t="s">
        <v>832</v>
      </c>
      <c r="Q140" s="22">
        <v>39722</v>
      </c>
      <c r="R140" s="22">
        <v>39806</v>
      </c>
      <c r="S140" s="14" t="s">
        <v>387</v>
      </c>
      <c r="T140" s="22">
        <v>39692</v>
      </c>
      <c r="U140" s="22">
        <v>39692</v>
      </c>
      <c r="V140" s="23">
        <v>519.6</v>
      </c>
      <c r="W140" s="24">
        <v>15</v>
      </c>
      <c r="X140" s="24">
        <v>7</v>
      </c>
      <c r="Y140" s="32">
        <f t="shared" ca="1" si="6"/>
        <v>50</v>
      </c>
      <c r="Z140" s="32">
        <f t="shared" ca="1" si="7"/>
        <v>11</v>
      </c>
      <c r="AA140" s="26">
        <f t="shared" si="8"/>
        <v>48396</v>
      </c>
      <c r="AB140" s="26" t="s">
        <v>1004</v>
      </c>
      <c r="AC140" s="14" t="s">
        <v>409</v>
      </c>
      <c r="AD140" s="27">
        <v>2000</v>
      </c>
      <c r="AE140" s="29" t="s">
        <v>1005</v>
      </c>
      <c r="AF140" s="29" t="s">
        <v>70</v>
      </c>
      <c r="AG140" s="15" t="s">
        <v>1006</v>
      </c>
      <c r="AH140" s="40" t="s">
        <v>1007</v>
      </c>
      <c r="AI140" s="15" t="s">
        <v>971</v>
      </c>
      <c r="AJ140" s="15" t="s">
        <v>1008</v>
      </c>
      <c r="AK140" s="16" t="s">
        <v>60</v>
      </c>
      <c r="AL140" s="14" t="s">
        <v>1009</v>
      </c>
      <c r="AM140" s="14" t="s">
        <v>108</v>
      </c>
    </row>
    <row r="141" spans="1:39" s="31" customFormat="1" ht="30" customHeight="1">
      <c r="A141" s="11">
        <v>136</v>
      </c>
      <c r="B141" s="12" t="s">
        <v>1010</v>
      </c>
      <c r="C141" s="13">
        <f>VLOOKUP(B141,[1]Sheet1!$A$2:$B$443,2,FALSE)</f>
        <v>15116701</v>
      </c>
      <c r="D141" s="14">
        <v>132049545</v>
      </c>
      <c r="E141" s="15" t="s">
        <v>1011</v>
      </c>
      <c r="F141" s="15" t="s">
        <v>42</v>
      </c>
      <c r="G141" s="15" t="s">
        <v>1012</v>
      </c>
      <c r="H141" s="15" t="s">
        <v>1013</v>
      </c>
      <c r="I141" s="16" t="s">
        <v>45</v>
      </c>
      <c r="J141" s="34" t="s">
        <v>267</v>
      </c>
      <c r="K141" s="14" t="s">
        <v>46</v>
      </c>
      <c r="L141" s="18" t="s">
        <v>47</v>
      </c>
      <c r="M141" s="19" t="s">
        <v>67</v>
      </c>
      <c r="N141" s="20">
        <v>24791</v>
      </c>
      <c r="O141" s="34" t="s">
        <v>831</v>
      </c>
      <c r="P141" s="14" t="s">
        <v>832</v>
      </c>
      <c r="Q141" s="22">
        <v>39904</v>
      </c>
      <c r="R141" s="22">
        <v>39961</v>
      </c>
      <c r="S141" s="14" t="s">
        <v>387</v>
      </c>
      <c r="T141" s="22">
        <v>38961</v>
      </c>
      <c r="U141" s="22">
        <v>38960</v>
      </c>
      <c r="V141" s="23">
        <v>483.75</v>
      </c>
      <c r="W141" s="24">
        <v>16</v>
      </c>
      <c r="X141" s="24">
        <v>1</v>
      </c>
      <c r="Y141" s="32">
        <f ca="1">IF(MONTH(TODAY())&gt;MONTH(N141),YEAR(TODAY())-YEAR(N141),YEAR(TODAY())-YEAR(N141)-1)</f>
        <v>50</v>
      </c>
      <c r="Z141" s="32">
        <f ca="1">IF(MONTH(TODAY())&gt;MONTH(N141),MONTH(TODAY())-MONTH(N141),MONTH(TODAY())+12-MONTH(N141))</f>
        <v>6</v>
      </c>
      <c r="AA141" s="26">
        <f>IF(S141="Profesor",(DATE(YEAR(N141)+70,MONTH(N141)+1,1)),(DATE(YEAR(N141)+65,MONTH(N141)+1,1)) )</f>
        <v>48549</v>
      </c>
      <c r="AB141" s="26" t="s">
        <v>1014</v>
      </c>
      <c r="AC141" s="14" t="s">
        <v>53</v>
      </c>
      <c r="AD141" s="27">
        <v>2016</v>
      </c>
      <c r="AE141" s="29" t="s">
        <v>1015</v>
      </c>
      <c r="AF141" s="29" t="s">
        <v>70</v>
      </c>
      <c r="AG141" s="15" t="s">
        <v>1016</v>
      </c>
      <c r="AH141" s="40" t="s">
        <v>1017</v>
      </c>
      <c r="AI141" s="15" t="s">
        <v>170</v>
      </c>
      <c r="AJ141" s="15" t="s">
        <v>142</v>
      </c>
      <c r="AK141" s="16" t="s">
        <v>60</v>
      </c>
      <c r="AL141" s="14" t="s">
        <v>145</v>
      </c>
      <c r="AM141" s="14" t="s">
        <v>119</v>
      </c>
    </row>
    <row r="142" spans="1:39" s="31" customFormat="1" ht="30" customHeight="1">
      <c r="A142" s="11">
        <v>137</v>
      </c>
      <c r="B142" s="12" t="s">
        <v>1018</v>
      </c>
      <c r="C142" s="13">
        <f>VLOOKUP(B142,[1]Sheet1!$A$2:$B$443,2,FALSE)</f>
        <v>20036701</v>
      </c>
      <c r="D142" s="14">
        <v>132048392</v>
      </c>
      <c r="E142" s="15" t="s">
        <v>1019</v>
      </c>
      <c r="F142" s="15" t="s">
        <v>406</v>
      </c>
      <c r="G142" s="15" t="s">
        <v>139</v>
      </c>
      <c r="H142" s="15" t="s">
        <v>1020</v>
      </c>
      <c r="I142" s="16" t="s">
        <v>45</v>
      </c>
      <c r="J142" s="34" t="s">
        <v>267</v>
      </c>
      <c r="K142" s="14" t="s">
        <v>46</v>
      </c>
      <c r="L142" s="18" t="s">
        <v>47</v>
      </c>
      <c r="M142" s="19" t="s">
        <v>112</v>
      </c>
      <c r="N142" s="20">
        <v>24551</v>
      </c>
      <c r="O142" s="34" t="s">
        <v>831</v>
      </c>
      <c r="P142" s="14" t="s">
        <v>832</v>
      </c>
      <c r="Q142" s="22">
        <v>39904</v>
      </c>
      <c r="R142" s="22">
        <v>39961</v>
      </c>
      <c r="S142" s="14" t="s">
        <v>387</v>
      </c>
      <c r="T142" s="22">
        <v>38991</v>
      </c>
      <c r="U142" s="22">
        <v>38990</v>
      </c>
      <c r="V142" s="23">
        <v>467.18</v>
      </c>
      <c r="W142" s="24">
        <v>16</v>
      </c>
      <c r="X142" s="24">
        <v>1</v>
      </c>
      <c r="Y142" s="32">
        <f ca="1">IF(MONTH(TODAY())&gt;MONTH(N142),YEAR(TODAY())-YEAR(N142),YEAR(TODAY())-YEAR(N142)-1)</f>
        <v>51</v>
      </c>
      <c r="Z142" s="32">
        <f ca="1">IF(MONTH(TODAY())&gt;MONTH(N142),MONTH(TODAY())-MONTH(N142),MONTH(TODAY())+12-MONTH(N142))</f>
        <v>2</v>
      </c>
      <c r="AA142" s="26">
        <f>IF(S142="Profesor",(DATE(YEAR(N142)+70,MONTH(N142)+1,1)),(DATE(YEAR(N142)+65,MONTH(N142)+1,1)) )</f>
        <v>48305</v>
      </c>
      <c r="AB142" s="26" t="s">
        <v>1021</v>
      </c>
      <c r="AC142" s="14" t="s">
        <v>409</v>
      </c>
      <c r="AD142" s="27">
        <v>1999</v>
      </c>
      <c r="AE142" s="29" t="s">
        <v>1022</v>
      </c>
      <c r="AF142" s="29" t="s">
        <v>70</v>
      </c>
      <c r="AG142" s="15" t="s">
        <v>1023</v>
      </c>
      <c r="AH142" s="40" t="s">
        <v>1024</v>
      </c>
      <c r="AI142" s="15" t="s">
        <v>170</v>
      </c>
      <c r="AJ142" s="15" t="s">
        <v>1025</v>
      </c>
      <c r="AK142" s="16" t="s">
        <v>60</v>
      </c>
      <c r="AL142" s="14" t="s">
        <v>226</v>
      </c>
      <c r="AM142" s="14" t="s">
        <v>119</v>
      </c>
    </row>
    <row r="143" spans="1:39" s="31" customFormat="1" ht="30" customHeight="1">
      <c r="A143" s="11">
        <v>138</v>
      </c>
      <c r="B143" s="12" t="s">
        <v>1026</v>
      </c>
      <c r="C143" s="13">
        <f>VLOOKUP(B143,[1]Sheet1!$A$2:$B$443,2,FALSE)</f>
        <v>9015501</v>
      </c>
      <c r="D143" s="14">
        <v>130989358</v>
      </c>
      <c r="E143" s="15" t="s">
        <v>1027</v>
      </c>
      <c r="F143" s="15" t="s">
        <v>42</v>
      </c>
      <c r="G143" s="15" t="s">
        <v>78</v>
      </c>
      <c r="H143" s="15" t="s">
        <v>1028</v>
      </c>
      <c r="I143" s="16" t="s">
        <v>45</v>
      </c>
      <c r="J143" s="34" t="s">
        <v>1029</v>
      </c>
      <c r="K143" s="14" t="s">
        <v>46</v>
      </c>
      <c r="L143" s="18" t="s">
        <v>101</v>
      </c>
      <c r="M143" s="19" t="s">
        <v>1030</v>
      </c>
      <c r="N143" s="20">
        <v>20098</v>
      </c>
      <c r="O143" s="34" t="s">
        <v>831</v>
      </c>
      <c r="P143" s="14" t="s">
        <v>832</v>
      </c>
      <c r="Q143" s="22">
        <v>39904</v>
      </c>
      <c r="R143" s="22">
        <v>39961</v>
      </c>
      <c r="S143" s="14" t="s">
        <v>387</v>
      </c>
      <c r="T143" s="22">
        <v>39052</v>
      </c>
      <c r="U143" s="22">
        <v>39051</v>
      </c>
      <c r="V143" s="23">
        <v>426.8</v>
      </c>
      <c r="W143" s="24">
        <v>27</v>
      </c>
      <c r="X143" s="24">
        <v>7</v>
      </c>
      <c r="Y143" s="32">
        <f t="shared" ca="1" si="6"/>
        <v>63</v>
      </c>
      <c r="Z143" s="32">
        <f t="shared" ca="1" si="7"/>
        <v>4</v>
      </c>
      <c r="AA143" s="26">
        <f t="shared" si="8"/>
        <v>43862</v>
      </c>
      <c r="AB143" s="26" t="s">
        <v>1031</v>
      </c>
      <c r="AC143" s="14" t="s">
        <v>53</v>
      </c>
      <c r="AD143" s="27">
        <v>2003</v>
      </c>
      <c r="AE143" s="29" t="s">
        <v>331</v>
      </c>
      <c r="AF143" s="29" t="s">
        <v>55</v>
      </c>
      <c r="AG143" s="15" t="s">
        <v>125</v>
      </c>
      <c r="AH143" s="30" t="s">
        <v>1032</v>
      </c>
      <c r="AI143" s="15" t="s">
        <v>161</v>
      </c>
      <c r="AJ143" s="15" t="s">
        <v>1033</v>
      </c>
      <c r="AK143" s="16" t="s">
        <v>60</v>
      </c>
      <c r="AL143" s="14" t="s">
        <v>107</v>
      </c>
      <c r="AM143" s="14" t="s">
        <v>108</v>
      </c>
    </row>
    <row r="144" spans="1:39" s="31" customFormat="1" ht="38.25">
      <c r="A144" s="11">
        <v>139</v>
      </c>
      <c r="B144" s="12" t="s">
        <v>1034</v>
      </c>
      <c r="C144" s="13">
        <f>VLOOKUP(B144,[1]Sheet1!$A$2:$B$443,2,FALSE)</f>
        <v>19046502</v>
      </c>
      <c r="D144" s="14">
        <v>131882083</v>
      </c>
      <c r="E144" s="15" t="s">
        <v>1035</v>
      </c>
      <c r="F144" s="15" t="s">
        <v>458</v>
      </c>
      <c r="G144" s="15" t="s">
        <v>139</v>
      </c>
      <c r="H144" s="15" t="s">
        <v>1036</v>
      </c>
      <c r="I144" s="16" t="s">
        <v>45</v>
      </c>
      <c r="J144" s="34" t="s">
        <v>183</v>
      </c>
      <c r="K144" s="14" t="s">
        <v>184</v>
      </c>
      <c r="L144" s="18" t="s">
        <v>1037</v>
      </c>
      <c r="M144" s="19" t="s">
        <v>1038</v>
      </c>
      <c r="N144" s="20">
        <v>23851</v>
      </c>
      <c r="O144" s="34" t="s">
        <v>831</v>
      </c>
      <c r="P144" s="14" t="s">
        <v>832</v>
      </c>
      <c r="Q144" s="22">
        <v>39904</v>
      </c>
      <c r="R144" s="22">
        <v>39961</v>
      </c>
      <c r="S144" s="14" t="s">
        <v>387</v>
      </c>
      <c r="T144" s="22">
        <v>39052</v>
      </c>
      <c r="U144" s="22">
        <v>39051</v>
      </c>
      <c r="V144" s="23">
        <v>449.7</v>
      </c>
      <c r="W144" s="24">
        <v>19</v>
      </c>
      <c r="X144" s="24">
        <v>1</v>
      </c>
      <c r="Y144" s="32">
        <f ca="1">IF(MONTH(TODAY())&gt;MONTH(N144),YEAR(TODAY())-YEAR(N144),YEAR(TODAY())-YEAR(N144)-1)</f>
        <v>53</v>
      </c>
      <c r="Z144" s="32">
        <f ca="1">IF(MONTH(TODAY())&gt;MONTH(N144),MONTH(TODAY())-MONTH(N144),MONTH(TODAY())+12-MONTH(N144))</f>
        <v>1</v>
      </c>
      <c r="AA144" s="26">
        <f>IF(S144="Profesor",(DATE(YEAR(N144)+70,MONTH(N144)+1,1)),(DATE(YEAR(N144)+65,MONTH(N144)+1,1)) )</f>
        <v>47604</v>
      </c>
      <c r="AB144" s="26" t="s">
        <v>1039</v>
      </c>
      <c r="AC144" s="14" t="s">
        <v>409</v>
      </c>
      <c r="AD144" s="27">
        <v>2004</v>
      </c>
      <c r="AE144" s="29" t="s">
        <v>1040</v>
      </c>
      <c r="AF144" s="29" t="s">
        <v>70</v>
      </c>
      <c r="AG144" s="15" t="s">
        <v>1041</v>
      </c>
      <c r="AH144" s="40" t="s">
        <v>1042</v>
      </c>
      <c r="AI144" s="15" t="s">
        <v>170</v>
      </c>
      <c r="AJ144" s="15" t="s">
        <v>596</v>
      </c>
      <c r="AK144" s="16" t="s">
        <v>60</v>
      </c>
      <c r="AL144" s="14" t="s">
        <v>598</v>
      </c>
      <c r="AM144" s="14" t="s">
        <v>599</v>
      </c>
    </row>
    <row r="145" spans="1:39" s="31" customFormat="1" ht="30" customHeight="1">
      <c r="A145" s="11">
        <v>140</v>
      </c>
      <c r="B145" s="12" t="s">
        <v>1043</v>
      </c>
      <c r="C145" s="13">
        <f>VLOOKUP(B145,[1]Sheet1!$A$2:$B$443,2,FALSE)</f>
        <v>1125903</v>
      </c>
      <c r="D145" s="14">
        <v>131635183</v>
      </c>
      <c r="E145" s="15" t="s">
        <v>1044</v>
      </c>
      <c r="F145" s="15" t="s">
        <v>406</v>
      </c>
      <c r="G145" s="15" t="s">
        <v>1045</v>
      </c>
      <c r="H145" s="15" t="s">
        <v>1046</v>
      </c>
      <c r="I145" s="16" t="s">
        <v>45</v>
      </c>
      <c r="J145" s="34" t="s">
        <v>251</v>
      </c>
      <c r="K145" s="14" t="s">
        <v>46</v>
      </c>
      <c r="L145" s="18" t="s">
        <v>47</v>
      </c>
      <c r="M145" s="19" t="s">
        <v>90</v>
      </c>
      <c r="N145" s="20">
        <v>21885</v>
      </c>
      <c r="O145" s="34" t="s">
        <v>831</v>
      </c>
      <c r="P145" s="14" t="s">
        <v>832</v>
      </c>
      <c r="Q145" s="22">
        <v>39904</v>
      </c>
      <c r="R145" s="22">
        <v>39961</v>
      </c>
      <c r="S145" s="14" t="s">
        <v>387</v>
      </c>
      <c r="T145" s="22">
        <v>39142</v>
      </c>
      <c r="U145" s="22">
        <v>39141</v>
      </c>
      <c r="V145" s="23">
        <v>520</v>
      </c>
      <c r="W145" s="24">
        <v>23</v>
      </c>
      <c r="X145" s="24">
        <v>1</v>
      </c>
      <c r="Y145" s="32">
        <f ca="1">IF(MONTH(TODAY())&gt;MONTH(N145),YEAR(TODAY())-YEAR(N145),YEAR(TODAY())-YEAR(N145)-1)</f>
        <v>58</v>
      </c>
      <c r="Z145" s="32">
        <f ca="1">IF(MONTH(TODAY())&gt;MONTH(N145),MONTH(TODAY())-MONTH(N145),MONTH(TODAY())+12-MONTH(N145))</f>
        <v>5</v>
      </c>
      <c r="AA145" s="26">
        <f>IF(S145="Profesor",(DATE(YEAR(N145)+70,MONTH(N145)+1,1)),(DATE(YEAR(N145)+65,MONTH(N145)+1,1)) )</f>
        <v>45658</v>
      </c>
      <c r="AB145" s="26" t="s">
        <v>1047</v>
      </c>
      <c r="AC145" s="14" t="s">
        <v>409</v>
      </c>
      <c r="AD145" s="27">
        <v>2001</v>
      </c>
      <c r="AE145" s="29" t="s">
        <v>1005</v>
      </c>
      <c r="AF145" s="29" t="s">
        <v>70</v>
      </c>
      <c r="AG145" s="15" t="s">
        <v>1048</v>
      </c>
      <c r="AH145" s="38" t="s">
        <v>1049</v>
      </c>
      <c r="AI145" s="15" t="s">
        <v>170</v>
      </c>
      <c r="AJ145" s="15" t="s">
        <v>1050</v>
      </c>
      <c r="AK145" s="16" t="s">
        <v>60</v>
      </c>
      <c r="AL145" s="14" t="s">
        <v>1009</v>
      </c>
      <c r="AM145" s="14" t="s">
        <v>108</v>
      </c>
    </row>
    <row r="146" spans="1:39" s="31" customFormat="1" ht="30" customHeight="1">
      <c r="A146" s="11">
        <v>141</v>
      </c>
      <c r="B146" s="12" t="s">
        <v>1051</v>
      </c>
      <c r="C146" s="13">
        <f>VLOOKUP(B146,[1]Sheet1!$A$2:$B$443,2,FALSE)</f>
        <v>22045901</v>
      </c>
      <c r="D146" s="14">
        <v>131627745</v>
      </c>
      <c r="E146" s="15" t="s">
        <v>1052</v>
      </c>
      <c r="F146" s="15" t="s">
        <v>458</v>
      </c>
      <c r="G146" s="15" t="s">
        <v>272</v>
      </c>
      <c r="H146" s="15" t="s">
        <v>1053</v>
      </c>
      <c r="I146" s="16" t="s">
        <v>45</v>
      </c>
      <c r="J146" s="34" t="s">
        <v>251</v>
      </c>
      <c r="K146" s="14" t="s">
        <v>184</v>
      </c>
      <c r="L146" s="18" t="s">
        <v>47</v>
      </c>
      <c r="M146" s="19" t="s">
        <v>1054</v>
      </c>
      <c r="N146" s="20">
        <v>21662</v>
      </c>
      <c r="O146" s="34" t="s">
        <v>831</v>
      </c>
      <c r="P146" s="14" t="s">
        <v>832</v>
      </c>
      <c r="Q146" s="22">
        <v>39904</v>
      </c>
      <c r="R146" s="22">
        <v>39931</v>
      </c>
      <c r="S146" s="14" t="s">
        <v>387</v>
      </c>
      <c r="T146" s="22">
        <v>39753</v>
      </c>
      <c r="U146" s="22">
        <v>39752</v>
      </c>
      <c r="V146" s="23">
        <v>505.8</v>
      </c>
      <c r="W146" s="24">
        <v>22</v>
      </c>
      <c r="X146" s="24">
        <v>8</v>
      </c>
      <c r="Y146" s="32">
        <f t="shared" ca="1" si="6"/>
        <v>59</v>
      </c>
      <c r="Z146" s="32">
        <f t="shared" ca="1" si="7"/>
        <v>1</v>
      </c>
      <c r="AA146" s="26">
        <f t="shared" si="8"/>
        <v>45413</v>
      </c>
      <c r="AB146" s="26" t="s">
        <v>1055</v>
      </c>
      <c r="AC146" s="14" t="s">
        <v>409</v>
      </c>
      <c r="AD146" s="14">
        <v>2003</v>
      </c>
      <c r="AE146" s="15" t="s">
        <v>276</v>
      </c>
      <c r="AF146" s="15" t="s">
        <v>70</v>
      </c>
      <c r="AG146" s="15" t="s">
        <v>239</v>
      </c>
      <c r="AH146" s="39">
        <v>101104803567</v>
      </c>
      <c r="AI146" s="15" t="s">
        <v>170</v>
      </c>
      <c r="AJ146" s="15" t="s">
        <v>728</v>
      </c>
      <c r="AK146" s="16" t="s">
        <v>60</v>
      </c>
      <c r="AL146" s="14" t="s">
        <v>550</v>
      </c>
      <c r="AM146" s="14" t="s">
        <v>62</v>
      </c>
    </row>
    <row r="147" spans="1:39" s="31" customFormat="1" ht="30" customHeight="1">
      <c r="A147" s="11">
        <v>142</v>
      </c>
      <c r="B147" s="12" t="s">
        <v>1056</v>
      </c>
      <c r="C147" s="13">
        <f>VLOOKUP(B147,[1]Sheet1!$A$2:$B$443,2,FALSE)</f>
        <v>20096604</v>
      </c>
      <c r="D147" s="14">
        <v>131963731</v>
      </c>
      <c r="E147" s="15" t="s">
        <v>1057</v>
      </c>
      <c r="F147" s="15" t="s">
        <v>42</v>
      </c>
      <c r="G147" s="15" t="s">
        <v>78</v>
      </c>
      <c r="H147" s="15" t="s">
        <v>1058</v>
      </c>
      <c r="I147" s="16" t="s">
        <v>45</v>
      </c>
      <c r="J147" s="34" t="s">
        <v>357</v>
      </c>
      <c r="K147" s="14" t="s">
        <v>184</v>
      </c>
      <c r="L147" s="18" t="s">
        <v>47</v>
      </c>
      <c r="M147" s="19" t="s">
        <v>67</v>
      </c>
      <c r="N147" s="20">
        <v>24370</v>
      </c>
      <c r="O147" s="34" t="s">
        <v>831</v>
      </c>
      <c r="P147" s="14" t="s">
        <v>832</v>
      </c>
      <c r="Q147" s="22">
        <v>39904</v>
      </c>
      <c r="R147" s="22">
        <v>39931</v>
      </c>
      <c r="S147" s="14" t="s">
        <v>387</v>
      </c>
      <c r="T147" s="22">
        <v>39753</v>
      </c>
      <c r="U147" s="22">
        <v>39752</v>
      </c>
      <c r="V147" s="23">
        <v>467.6</v>
      </c>
      <c r="W147" s="24">
        <v>18</v>
      </c>
      <c r="X147" s="24">
        <v>1</v>
      </c>
      <c r="Y147" s="32">
        <f t="shared" ca="1" si="6"/>
        <v>51</v>
      </c>
      <c r="Z147" s="32">
        <f t="shared" ca="1" si="7"/>
        <v>8</v>
      </c>
      <c r="AA147" s="26">
        <f t="shared" si="8"/>
        <v>48122</v>
      </c>
      <c r="AB147" s="26" t="s">
        <v>1059</v>
      </c>
      <c r="AC147" s="14" t="s">
        <v>53</v>
      </c>
      <c r="AD147" s="27">
        <v>2014</v>
      </c>
      <c r="AE147" s="28" t="s">
        <v>54</v>
      </c>
      <c r="AF147" s="29" t="s">
        <v>55</v>
      </c>
      <c r="AG147" s="15" t="s">
        <v>396</v>
      </c>
      <c r="AH147" s="39">
        <v>101104811530</v>
      </c>
      <c r="AI147" s="15" t="s">
        <v>170</v>
      </c>
      <c r="AJ147" s="15" t="s">
        <v>142</v>
      </c>
      <c r="AK147" s="16" t="s">
        <v>60</v>
      </c>
      <c r="AL147" s="14" t="s">
        <v>145</v>
      </c>
      <c r="AM147" s="14" t="s">
        <v>119</v>
      </c>
    </row>
    <row r="148" spans="1:39" s="31" customFormat="1" ht="30" customHeight="1">
      <c r="A148" s="11">
        <v>143</v>
      </c>
      <c r="B148" s="12" t="s">
        <v>1060</v>
      </c>
      <c r="C148" s="13">
        <f>VLOOKUP(B148,[1]Sheet1!$A$2:$B$443,2,FALSE)</f>
        <v>10127001</v>
      </c>
      <c r="D148" s="14">
        <v>132128188</v>
      </c>
      <c r="E148" s="15" t="s">
        <v>1061</v>
      </c>
      <c r="F148" s="15" t="s">
        <v>43</v>
      </c>
      <c r="G148" s="15" t="s">
        <v>954</v>
      </c>
      <c r="H148" s="15" t="s">
        <v>1062</v>
      </c>
      <c r="I148" s="16" t="s">
        <v>45</v>
      </c>
      <c r="J148" s="34" t="s">
        <v>1063</v>
      </c>
      <c r="K148" s="14" t="s">
        <v>184</v>
      </c>
      <c r="L148" s="18" t="s">
        <v>101</v>
      </c>
      <c r="M148" s="19" t="s">
        <v>1064</v>
      </c>
      <c r="N148" s="20">
        <v>25912</v>
      </c>
      <c r="O148" s="34" t="s">
        <v>831</v>
      </c>
      <c r="P148" s="14" t="s">
        <v>832</v>
      </c>
      <c r="Q148" s="22">
        <v>40087</v>
      </c>
      <c r="R148" s="22">
        <v>40071</v>
      </c>
      <c r="S148" s="14" t="s">
        <v>387</v>
      </c>
      <c r="T148" s="22">
        <v>39934</v>
      </c>
      <c r="U148" s="22">
        <v>39933</v>
      </c>
      <c r="V148" s="23">
        <v>477.55</v>
      </c>
      <c r="W148" s="24">
        <v>14</v>
      </c>
      <c r="X148" s="24">
        <v>9</v>
      </c>
      <c r="Y148" s="32">
        <f t="shared" ca="1" si="6"/>
        <v>47</v>
      </c>
      <c r="Z148" s="32">
        <f t="shared" ca="1" si="7"/>
        <v>5</v>
      </c>
      <c r="AA148" s="26">
        <f t="shared" si="8"/>
        <v>49675</v>
      </c>
      <c r="AB148" s="26" t="s">
        <v>1065</v>
      </c>
      <c r="AC148" s="14" t="s">
        <v>409</v>
      </c>
      <c r="AD148" s="27">
        <v>2000</v>
      </c>
      <c r="AE148" s="29" t="s">
        <v>655</v>
      </c>
      <c r="AF148" s="29" t="s">
        <v>70</v>
      </c>
      <c r="AG148" s="15" t="s">
        <v>486</v>
      </c>
      <c r="AH148" s="39">
        <v>101104811535</v>
      </c>
      <c r="AI148" s="15" t="s">
        <v>170</v>
      </c>
      <c r="AJ148" s="15" t="s">
        <v>117</v>
      </c>
      <c r="AK148" s="16" t="s">
        <v>60</v>
      </c>
      <c r="AL148" s="14" t="s">
        <v>118</v>
      </c>
      <c r="AM148" s="14" t="s">
        <v>119</v>
      </c>
    </row>
    <row r="149" spans="1:39" s="31" customFormat="1" ht="38.25">
      <c r="A149" s="11">
        <v>144</v>
      </c>
      <c r="B149" s="12" t="s">
        <v>1066</v>
      </c>
      <c r="C149" s="13">
        <f>VLOOKUP(B149,[1]Sheet1!$A$2:$B$443,2,FALSE)</f>
        <v>16067102</v>
      </c>
      <c r="D149" s="14">
        <v>132148639</v>
      </c>
      <c r="E149" s="15" t="s">
        <v>1067</v>
      </c>
      <c r="F149" s="15" t="s">
        <v>42</v>
      </c>
      <c r="G149" s="15" t="s">
        <v>591</v>
      </c>
      <c r="H149" s="15" t="s">
        <v>1068</v>
      </c>
      <c r="I149" s="16" t="s">
        <v>45</v>
      </c>
      <c r="J149" s="34" t="s">
        <v>1069</v>
      </c>
      <c r="K149" s="14" t="s">
        <v>46</v>
      </c>
      <c r="L149" s="18" t="s">
        <v>47</v>
      </c>
      <c r="M149" s="19" t="s">
        <v>1070</v>
      </c>
      <c r="N149" s="20">
        <v>26100</v>
      </c>
      <c r="O149" s="34" t="s">
        <v>831</v>
      </c>
      <c r="P149" s="14" t="s">
        <v>832</v>
      </c>
      <c r="Q149" s="22">
        <v>40087</v>
      </c>
      <c r="R149" s="22">
        <v>40161</v>
      </c>
      <c r="S149" s="14" t="s">
        <v>387</v>
      </c>
      <c r="T149" s="22">
        <v>43070</v>
      </c>
      <c r="U149" s="22">
        <v>43069</v>
      </c>
      <c r="V149" s="23">
        <v>563.20000000000005</v>
      </c>
      <c r="W149" s="24">
        <v>13</v>
      </c>
      <c r="X149" s="24">
        <v>8</v>
      </c>
      <c r="Y149" s="32">
        <f t="shared" ca="1" si="6"/>
        <v>46</v>
      </c>
      <c r="Z149" s="32">
        <f t="shared" ca="1" si="7"/>
        <v>11</v>
      </c>
      <c r="AA149" s="26">
        <f t="shared" si="8"/>
        <v>49857</v>
      </c>
      <c r="AB149" s="26" t="s">
        <v>1071</v>
      </c>
      <c r="AC149" s="14" t="s">
        <v>53</v>
      </c>
      <c r="AD149" s="27">
        <v>2016</v>
      </c>
      <c r="AE149" s="29" t="s">
        <v>54</v>
      </c>
      <c r="AF149" s="29" t="s">
        <v>55</v>
      </c>
      <c r="AG149" s="15" t="s">
        <v>396</v>
      </c>
      <c r="AH149" s="39">
        <v>101104803557</v>
      </c>
      <c r="AI149" s="15" t="s">
        <v>170</v>
      </c>
      <c r="AJ149" s="15" t="s">
        <v>596</v>
      </c>
      <c r="AK149" s="16" t="s">
        <v>60</v>
      </c>
      <c r="AL149" s="14" t="s">
        <v>598</v>
      </c>
      <c r="AM149" s="14" t="s">
        <v>599</v>
      </c>
    </row>
    <row r="150" spans="1:39" s="31" customFormat="1" ht="30" customHeight="1">
      <c r="A150" s="11">
        <v>145</v>
      </c>
      <c r="B150" s="12" t="s">
        <v>1072</v>
      </c>
      <c r="C150" s="13">
        <f>VLOOKUP(B150,[1]Sheet1!$A$2:$B$443,2,FALSE)</f>
        <v>17046804</v>
      </c>
      <c r="D150" s="14">
        <v>132128187</v>
      </c>
      <c r="E150" s="15" t="s">
        <v>1073</v>
      </c>
      <c r="F150" s="15" t="s">
        <v>42</v>
      </c>
      <c r="G150" s="15" t="s">
        <v>954</v>
      </c>
      <c r="H150" s="15" t="s">
        <v>1074</v>
      </c>
      <c r="I150" s="16" t="s">
        <v>45</v>
      </c>
      <c r="J150" s="34" t="s">
        <v>1063</v>
      </c>
      <c r="K150" s="14" t="s">
        <v>46</v>
      </c>
      <c r="L150" s="18" t="s">
        <v>47</v>
      </c>
      <c r="M150" s="19" t="s">
        <v>1075</v>
      </c>
      <c r="N150" s="20">
        <v>24945</v>
      </c>
      <c r="O150" s="34" t="s">
        <v>831</v>
      </c>
      <c r="P150" s="14" t="s">
        <v>832</v>
      </c>
      <c r="Q150" s="22">
        <v>40452</v>
      </c>
      <c r="R150" s="22">
        <v>40399</v>
      </c>
      <c r="S150" s="14" t="s">
        <v>387</v>
      </c>
      <c r="T150" s="22">
        <v>40299</v>
      </c>
      <c r="U150" s="22">
        <v>40298</v>
      </c>
      <c r="V150" s="23">
        <v>466.6</v>
      </c>
      <c r="W150" s="24">
        <v>15</v>
      </c>
      <c r="X150" s="24">
        <v>9</v>
      </c>
      <c r="Y150" s="32">
        <f ca="1">IF(MONTH(TODAY())&gt;MONTH(N150),YEAR(TODAY())-YEAR(N150),YEAR(TODAY())-YEAR(N150)-1)</f>
        <v>50</v>
      </c>
      <c r="Z150" s="32">
        <f ca="1">IF(MONTH(TODAY())&gt;MONTH(N150),MONTH(TODAY())-MONTH(N150),MONTH(TODAY())+12-MONTH(N150))</f>
        <v>1</v>
      </c>
      <c r="AA150" s="26">
        <f>IF(S150="Profesor",(DATE(YEAR(N150)+70,MONTH(N150)+1,1)),(DATE(YEAR(N150)+65,MONTH(N150)+1,1)) )</f>
        <v>48700</v>
      </c>
      <c r="AB150" s="26" t="s">
        <v>1076</v>
      </c>
      <c r="AC150" s="14" t="s">
        <v>53</v>
      </c>
      <c r="AD150" s="27">
        <v>2009</v>
      </c>
      <c r="AE150" s="29" t="s">
        <v>1077</v>
      </c>
      <c r="AF150" s="29" t="s">
        <v>70</v>
      </c>
      <c r="AG150" s="15" t="s">
        <v>1078</v>
      </c>
      <c r="AH150" s="40" t="s">
        <v>1079</v>
      </c>
      <c r="AI150" s="15" t="s">
        <v>656</v>
      </c>
      <c r="AJ150" s="15" t="s">
        <v>225</v>
      </c>
      <c r="AK150" s="16" t="s">
        <v>60</v>
      </c>
      <c r="AL150" s="14" t="s">
        <v>226</v>
      </c>
      <c r="AM150" s="14" t="s">
        <v>119</v>
      </c>
    </row>
    <row r="151" spans="1:39" s="31" customFormat="1" ht="30" customHeight="1">
      <c r="A151" s="11">
        <v>146</v>
      </c>
      <c r="B151" s="12" t="s">
        <v>1080</v>
      </c>
      <c r="C151" s="13">
        <f>VLOOKUP(B151,[1]Sheet1!$A$2:$B$443,2,FALSE)</f>
        <v>9076305</v>
      </c>
      <c r="D151" s="14">
        <v>131882105</v>
      </c>
      <c r="E151" s="15" t="s">
        <v>1081</v>
      </c>
      <c r="F151" s="15" t="s">
        <v>406</v>
      </c>
      <c r="G151" s="15" t="s">
        <v>78</v>
      </c>
      <c r="H151" s="15" t="s">
        <v>1082</v>
      </c>
      <c r="I151" s="16" t="s">
        <v>45</v>
      </c>
      <c r="J151" s="34" t="s">
        <v>183</v>
      </c>
      <c r="K151" s="14" t="s">
        <v>46</v>
      </c>
      <c r="L151" s="18" t="s">
        <v>47</v>
      </c>
      <c r="M151" s="19" t="s">
        <v>67</v>
      </c>
      <c r="N151" s="20">
        <v>23201</v>
      </c>
      <c r="O151" s="34" t="s">
        <v>831</v>
      </c>
      <c r="P151" s="14" t="s">
        <v>832</v>
      </c>
      <c r="Q151" s="22">
        <v>40452</v>
      </c>
      <c r="R151" s="22">
        <v>40462</v>
      </c>
      <c r="S151" s="14" t="s">
        <v>387</v>
      </c>
      <c r="T151" s="22">
        <v>40452</v>
      </c>
      <c r="U151" s="22">
        <v>40462</v>
      </c>
      <c r="V151" s="23">
        <v>431.74</v>
      </c>
      <c r="W151" s="24">
        <v>20</v>
      </c>
      <c r="X151" s="24">
        <v>7</v>
      </c>
      <c r="Y151" s="32">
        <f t="shared" ca="1" si="6"/>
        <v>54</v>
      </c>
      <c r="Z151" s="32">
        <f t="shared" ca="1" si="7"/>
        <v>10</v>
      </c>
      <c r="AA151" s="26">
        <f t="shared" si="8"/>
        <v>46966</v>
      </c>
      <c r="AB151" s="26" t="s">
        <v>1083</v>
      </c>
      <c r="AC151" s="14" t="s">
        <v>409</v>
      </c>
      <c r="AD151" s="27">
        <v>2005</v>
      </c>
      <c r="AE151" s="29" t="s">
        <v>913</v>
      </c>
      <c r="AF151" s="29" t="s">
        <v>55</v>
      </c>
      <c r="AG151" s="15" t="s">
        <v>213</v>
      </c>
      <c r="AH151" s="39">
        <v>101104811525</v>
      </c>
      <c r="AI151" s="15" t="s">
        <v>170</v>
      </c>
      <c r="AJ151" s="15" t="s">
        <v>721</v>
      </c>
      <c r="AK151" s="16" t="s">
        <v>60</v>
      </c>
      <c r="AL151" s="14" t="s">
        <v>96</v>
      </c>
      <c r="AM151" s="14" t="s">
        <v>97</v>
      </c>
    </row>
    <row r="152" spans="1:39" s="31" customFormat="1" ht="30" customHeight="1">
      <c r="A152" s="11">
        <v>147</v>
      </c>
      <c r="B152" s="43" t="s">
        <v>1084</v>
      </c>
      <c r="C152" s="13">
        <f>VLOOKUP(B152,[1]Sheet1!$A$2:$B$443,2,FALSE)</f>
        <v>18097009</v>
      </c>
      <c r="D152" s="11">
        <v>132299134</v>
      </c>
      <c r="E152" s="44" t="s">
        <v>1085</v>
      </c>
      <c r="F152" s="15" t="s">
        <v>42</v>
      </c>
      <c r="G152" s="44" t="s">
        <v>1086</v>
      </c>
      <c r="H152" s="44" t="s">
        <v>1087</v>
      </c>
      <c r="I152" s="16" t="s">
        <v>45</v>
      </c>
      <c r="J152" s="34" t="s">
        <v>1088</v>
      </c>
      <c r="K152" s="11" t="s">
        <v>46</v>
      </c>
      <c r="L152" s="18" t="s">
        <v>47</v>
      </c>
      <c r="M152" s="45" t="s">
        <v>1089</v>
      </c>
      <c r="N152" s="46">
        <v>25829</v>
      </c>
      <c r="O152" s="34" t="s">
        <v>831</v>
      </c>
      <c r="P152" s="14" t="s">
        <v>832</v>
      </c>
      <c r="Q152" s="22">
        <v>40634</v>
      </c>
      <c r="R152" s="22">
        <v>40638</v>
      </c>
      <c r="S152" s="11" t="s">
        <v>387</v>
      </c>
      <c r="T152" s="22">
        <v>39539</v>
      </c>
      <c r="U152" s="22" t="s">
        <v>1090</v>
      </c>
      <c r="V152" s="23">
        <v>485.47</v>
      </c>
      <c r="W152" s="24">
        <v>13</v>
      </c>
      <c r="X152" s="24">
        <v>1</v>
      </c>
      <c r="Y152" s="32">
        <f t="shared" ca="1" si="6"/>
        <v>47</v>
      </c>
      <c r="Z152" s="32">
        <f t="shared" ca="1" si="7"/>
        <v>8</v>
      </c>
      <c r="AA152" s="26">
        <f t="shared" si="8"/>
        <v>49583</v>
      </c>
      <c r="AB152" s="26" t="s">
        <v>1091</v>
      </c>
      <c r="AC152" s="14" t="s">
        <v>53</v>
      </c>
      <c r="AD152" s="27">
        <v>2011</v>
      </c>
      <c r="AE152" s="47" t="s">
        <v>1015</v>
      </c>
      <c r="AF152" s="29" t="s">
        <v>70</v>
      </c>
      <c r="AG152" s="44" t="s">
        <v>1092</v>
      </c>
      <c r="AH152" s="39">
        <v>12100104804266</v>
      </c>
      <c r="AI152" s="15" t="s">
        <v>656</v>
      </c>
      <c r="AJ152" s="15" t="s">
        <v>1093</v>
      </c>
      <c r="AK152" s="16" t="s">
        <v>60</v>
      </c>
      <c r="AL152" s="14" t="s">
        <v>1094</v>
      </c>
      <c r="AM152" s="14" t="s">
        <v>599</v>
      </c>
    </row>
    <row r="153" spans="1:39" s="31" customFormat="1" ht="30" customHeight="1">
      <c r="A153" s="11">
        <v>148</v>
      </c>
      <c r="B153" s="12" t="s">
        <v>1095</v>
      </c>
      <c r="C153" s="13">
        <f>VLOOKUP(B153,[1]Sheet1!$A$2:$B$443,2,FALSE)</f>
        <v>16067103</v>
      </c>
      <c r="D153" s="14">
        <v>132240367</v>
      </c>
      <c r="E153" s="15" t="s">
        <v>1096</v>
      </c>
      <c r="F153" s="15" t="s">
        <v>42</v>
      </c>
      <c r="G153" s="15" t="s">
        <v>1097</v>
      </c>
      <c r="H153" s="15" t="s">
        <v>1098</v>
      </c>
      <c r="I153" s="16" t="s">
        <v>45</v>
      </c>
      <c r="J153" s="34" t="s">
        <v>593</v>
      </c>
      <c r="K153" s="14" t="s">
        <v>46</v>
      </c>
      <c r="L153" s="18" t="s">
        <v>47</v>
      </c>
      <c r="M153" s="19" t="s">
        <v>112</v>
      </c>
      <c r="N153" s="20">
        <v>26100</v>
      </c>
      <c r="O153" s="34" t="s">
        <v>831</v>
      </c>
      <c r="P153" s="14" t="s">
        <v>832</v>
      </c>
      <c r="Q153" s="22">
        <v>40817</v>
      </c>
      <c r="R153" s="22">
        <v>40905</v>
      </c>
      <c r="S153" s="14" t="s">
        <v>387</v>
      </c>
      <c r="T153" s="22">
        <v>40513</v>
      </c>
      <c r="U153" s="22">
        <v>40512</v>
      </c>
      <c r="V153" s="23">
        <v>520</v>
      </c>
      <c r="W153" s="24">
        <v>12</v>
      </c>
      <c r="X153" s="24">
        <v>7</v>
      </c>
      <c r="Y153" s="32">
        <f t="shared" ca="1" si="6"/>
        <v>46</v>
      </c>
      <c r="Z153" s="32">
        <f t="shared" ca="1" si="7"/>
        <v>11</v>
      </c>
      <c r="AA153" s="26">
        <f t="shared" si="8"/>
        <v>49857</v>
      </c>
      <c r="AB153" s="26" t="s">
        <v>1099</v>
      </c>
      <c r="AC153" s="14" t="s">
        <v>53</v>
      </c>
      <c r="AD153" s="27">
        <v>2014</v>
      </c>
      <c r="AE153" s="28" t="s">
        <v>54</v>
      </c>
      <c r="AF153" s="29" t="s">
        <v>55</v>
      </c>
      <c r="AG153" s="15" t="s">
        <v>396</v>
      </c>
      <c r="AH153" s="39">
        <v>12100104806131</v>
      </c>
      <c r="AI153" s="15" t="s">
        <v>656</v>
      </c>
      <c r="AJ153" s="15" t="s">
        <v>1015</v>
      </c>
      <c r="AK153" s="16" t="s">
        <v>60</v>
      </c>
      <c r="AL153" s="14" t="s">
        <v>1094</v>
      </c>
      <c r="AM153" s="14" t="s">
        <v>599</v>
      </c>
    </row>
    <row r="154" spans="1:39" s="31" customFormat="1" ht="30" customHeight="1">
      <c r="A154" s="11">
        <v>149</v>
      </c>
      <c r="B154" s="12" t="s">
        <v>1100</v>
      </c>
      <c r="C154" s="13">
        <f>VLOOKUP(B154,[1]Sheet1!$A$2:$B$443,2,FALSE)</f>
        <v>26097302</v>
      </c>
      <c r="D154" s="14">
        <v>132298167</v>
      </c>
      <c r="E154" s="15" t="s">
        <v>1101</v>
      </c>
      <c r="F154" s="15" t="s">
        <v>42</v>
      </c>
      <c r="G154" s="15" t="s">
        <v>591</v>
      </c>
      <c r="H154" s="15" t="s">
        <v>1102</v>
      </c>
      <c r="I154" s="16" t="s">
        <v>45</v>
      </c>
      <c r="J154" s="34" t="s">
        <v>1088</v>
      </c>
      <c r="K154" s="14" t="s">
        <v>46</v>
      </c>
      <c r="L154" s="18" t="s">
        <v>47</v>
      </c>
      <c r="M154" s="19" t="s">
        <v>371</v>
      </c>
      <c r="N154" s="20">
        <v>26933</v>
      </c>
      <c r="O154" s="34" t="s">
        <v>831</v>
      </c>
      <c r="P154" s="14" t="s">
        <v>832</v>
      </c>
      <c r="Q154" s="22">
        <v>41000</v>
      </c>
      <c r="R154" s="22">
        <v>41162</v>
      </c>
      <c r="S154" s="14" t="s">
        <v>387</v>
      </c>
      <c r="T154" s="22">
        <v>43132</v>
      </c>
      <c r="U154" s="22">
        <v>43131</v>
      </c>
      <c r="V154" s="23">
        <v>566.6</v>
      </c>
      <c r="W154" s="24">
        <v>12</v>
      </c>
      <c r="X154" s="24">
        <v>6</v>
      </c>
      <c r="Y154" s="32">
        <f ca="1">IF(MONTH(TODAY())&gt;MONTH(N154),YEAR(TODAY())-YEAR(N154),YEAR(TODAY())-YEAR(N154)-1)</f>
        <v>44</v>
      </c>
      <c r="Z154" s="32">
        <f ca="1">IF(MONTH(TODAY())&gt;MONTH(N154),MONTH(TODAY())-MONTH(N154),MONTH(TODAY())+12-MONTH(N154))</f>
        <v>8</v>
      </c>
      <c r="AA154" s="26">
        <f>IF(S154="Profesor",(DATE(YEAR(N154)+70,MONTH(N154)+1,1)),(DATE(YEAR(N154)+65,MONTH(N154)+1,1)) )</f>
        <v>50679</v>
      </c>
      <c r="AB154" s="26" t="s">
        <v>1103</v>
      </c>
      <c r="AC154" s="14" t="s">
        <v>53</v>
      </c>
      <c r="AD154" s="27">
        <v>2016</v>
      </c>
      <c r="AE154" s="29" t="s">
        <v>54</v>
      </c>
      <c r="AF154" s="29" t="s">
        <v>55</v>
      </c>
      <c r="AG154" s="15" t="s">
        <v>396</v>
      </c>
      <c r="AH154" s="39">
        <v>11100104805210</v>
      </c>
      <c r="AI154" s="15" t="s">
        <v>316</v>
      </c>
      <c r="AJ154" s="15" t="s">
        <v>54</v>
      </c>
      <c r="AK154" s="16" t="s">
        <v>60</v>
      </c>
      <c r="AL154" s="14" t="s">
        <v>96</v>
      </c>
      <c r="AM154" s="14" t="s">
        <v>97</v>
      </c>
    </row>
    <row r="155" spans="1:39" s="31" customFormat="1" ht="38.25">
      <c r="A155" s="11">
        <v>150</v>
      </c>
      <c r="B155" s="12" t="s">
        <v>1104</v>
      </c>
      <c r="C155" s="13">
        <f>VLOOKUP(B155,[1]Sheet1!$A$2:$B$443,2,FALSE)</f>
        <v>19026502</v>
      </c>
      <c r="D155" s="14">
        <v>131955209</v>
      </c>
      <c r="E155" s="15" t="s">
        <v>1105</v>
      </c>
      <c r="F155" s="15" t="s">
        <v>458</v>
      </c>
      <c r="G155" s="15" t="s">
        <v>265</v>
      </c>
      <c r="H155" s="15" t="s">
        <v>1106</v>
      </c>
      <c r="I155" s="16" t="s">
        <v>45</v>
      </c>
      <c r="J155" s="34" t="s">
        <v>357</v>
      </c>
      <c r="K155" s="14" t="s">
        <v>184</v>
      </c>
      <c r="L155" s="18" t="s">
        <v>101</v>
      </c>
      <c r="M155" s="19" t="s">
        <v>1107</v>
      </c>
      <c r="N155" s="20">
        <v>23792</v>
      </c>
      <c r="O155" s="34" t="s">
        <v>831</v>
      </c>
      <c r="P155" s="14" t="s">
        <v>832</v>
      </c>
      <c r="Q155" s="22">
        <v>41000</v>
      </c>
      <c r="R155" s="22">
        <v>41134</v>
      </c>
      <c r="S155" s="14" t="s">
        <v>387</v>
      </c>
      <c r="T155" s="22">
        <v>40148</v>
      </c>
      <c r="U155" s="22">
        <v>40147</v>
      </c>
      <c r="V155" s="23">
        <v>426.5</v>
      </c>
      <c r="W155" s="24">
        <v>21</v>
      </c>
      <c r="X155" s="24">
        <v>1</v>
      </c>
      <c r="Y155" s="32">
        <f t="shared" ca="1" si="6"/>
        <v>53</v>
      </c>
      <c r="Z155" s="32">
        <f t="shared" ca="1" si="7"/>
        <v>3</v>
      </c>
      <c r="AA155" s="26">
        <f t="shared" si="8"/>
        <v>47543</v>
      </c>
      <c r="AB155" s="26" t="s">
        <v>1108</v>
      </c>
      <c r="AC155" s="14" t="s">
        <v>409</v>
      </c>
      <c r="AD155" s="27">
        <v>1998</v>
      </c>
      <c r="AE155" s="29" t="s">
        <v>1109</v>
      </c>
      <c r="AF155" s="29" t="s">
        <v>70</v>
      </c>
      <c r="AG155" s="15" t="s">
        <v>135</v>
      </c>
      <c r="AH155" s="39">
        <v>101104803559</v>
      </c>
      <c r="AI155" s="15" t="s">
        <v>170</v>
      </c>
      <c r="AJ155" s="15" t="s">
        <v>596</v>
      </c>
      <c r="AK155" s="16" t="s">
        <v>60</v>
      </c>
      <c r="AL155" s="14" t="s">
        <v>598</v>
      </c>
      <c r="AM155" s="14" t="s">
        <v>599</v>
      </c>
    </row>
    <row r="156" spans="1:39" s="31" customFormat="1" ht="30" customHeight="1">
      <c r="A156" s="11">
        <v>151</v>
      </c>
      <c r="B156" s="12" t="s">
        <v>1110</v>
      </c>
      <c r="C156" s="13">
        <f>VLOOKUP(B156,[1]Sheet1!$A$2:$B$443,2,FALSE)</f>
        <v>18086603</v>
      </c>
      <c r="D156" s="14">
        <v>132206732</v>
      </c>
      <c r="E156" s="15" t="s">
        <v>1111</v>
      </c>
      <c r="F156" s="15" t="s">
        <v>42</v>
      </c>
      <c r="G156" s="15" t="s">
        <v>1086</v>
      </c>
      <c r="H156" s="15" t="s">
        <v>1112</v>
      </c>
      <c r="I156" s="16" t="s">
        <v>45</v>
      </c>
      <c r="J156" s="34" t="s">
        <v>1113</v>
      </c>
      <c r="K156" s="14" t="s">
        <v>46</v>
      </c>
      <c r="L156" s="18" t="s">
        <v>47</v>
      </c>
      <c r="M156" s="19" t="s">
        <v>67</v>
      </c>
      <c r="N156" s="20">
        <v>24337</v>
      </c>
      <c r="O156" s="34" t="s">
        <v>831</v>
      </c>
      <c r="P156" s="14" t="s">
        <v>832</v>
      </c>
      <c r="Q156" s="22">
        <v>41000</v>
      </c>
      <c r="R156" s="22">
        <v>41134</v>
      </c>
      <c r="S156" s="14" t="s">
        <v>387</v>
      </c>
      <c r="T156" s="22">
        <v>40179</v>
      </c>
      <c r="U156" s="22">
        <v>40178</v>
      </c>
      <c r="V156" s="23">
        <v>475</v>
      </c>
      <c r="W156" s="24">
        <v>14</v>
      </c>
      <c r="X156" s="24">
        <v>2</v>
      </c>
      <c r="Y156" s="32">
        <f t="shared" ca="1" si="6"/>
        <v>51</v>
      </c>
      <c r="Z156" s="32">
        <f t="shared" ca="1" si="7"/>
        <v>9</v>
      </c>
      <c r="AA156" s="26">
        <f t="shared" si="8"/>
        <v>48092</v>
      </c>
      <c r="AB156" s="26" t="s">
        <v>1114</v>
      </c>
      <c r="AC156" s="14" t="s">
        <v>53</v>
      </c>
      <c r="AD156" s="14">
        <v>2016</v>
      </c>
      <c r="AE156" s="15" t="s">
        <v>54</v>
      </c>
      <c r="AF156" s="15" t="s">
        <v>55</v>
      </c>
      <c r="AG156" s="15" t="s">
        <v>396</v>
      </c>
      <c r="AH156" s="39">
        <v>11100104800392</v>
      </c>
      <c r="AI156" s="15" t="s">
        <v>316</v>
      </c>
      <c r="AJ156" s="15" t="s">
        <v>1015</v>
      </c>
      <c r="AK156" s="16" t="s">
        <v>60</v>
      </c>
      <c r="AL156" s="14" t="s">
        <v>1115</v>
      </c>
      <c r="AM156" s="14" t="s">
        <v>599</v>
      </c>
    </row>
    <row r="157" spans="1:39" s="31" customFormat="1" ht="38.25">
      <c r="A157" s="11">
        <v>152</v>
      </c>
      <c r="B157" s="12" t="s">
        <v>1116</v>
      </c>
      <c r="C157" s="13">
        <f>VLOOKUP(B157,[1]Sheet1!$A$2:$B$443,2,FALSE)</f>
        <v>3037102</v>
      </c>
      <c r="D157" s="14">
        <v>132174239</v>
      </c>
      <c r="E157" s="15" t="s">
        <v>1117</v>
      </c>
      <c r="F157" s="15" t="s">
        <v>43</v>
      </c>
      <c r="G157" s="15" t="s">
        <v>591</v>
      </c>
      <c r="H157" s="15" t="s">
        <v>1118</v>
      </c>
      <c r="I157" s="16" t="s">
        <v>45</v>
      </c>
      <c r="J157" s="34" t="s">
        <v>750</v>
      </c>
      <c r="K157" s="14" t="s">
        <v>184</v>
      </c>
      <c r="L157" s="18" t="s">
        <v>47</v>
      </c>
      <c r="M157" s="19" t="s">
        <v>1119</v>
      </c>
      <c r="N157" s="20">
        <v>25995</v>
      </c>
      <c r="O157" s="34" t="s">
        <v>831</v>
      </c>
      <c r="P157" s="14" t="s">
        <v>832</v>
      </c>
      <c r="Q157" s="22">
        <v>41183</v>
      </c>
      <c r="R157" s="22">
        <v>41303</v>
      </c>
      <c r="S157" s="14" t="s">
        <v>387</v>
      </c>
      <c r="T157" s="22">
        <v>40299</v>
      </c>
      <c r="U157" s="22">
        <v>40298</v>
      </c>
      <c r="V157" s="23">
        <v>520</v>
      </c>
      <c r="W157" s="24">
        <v>15</v>
      </c>
      <c r="X157" s="24">
        <v>7</v>
      </c>
      <c r="Y157" s="32">
        <f t="shared" ca="1" si="6"/>
        <v>47</v>
      </c>
      <c r="Z157" s="32">
        <f t="shared" ca="1" si="7"/>
        <v>2</v>
      </c>
      <c r="AA157" s="26">
        <f t="shared" si="8"/>
        <v>49766</v>
      </c>
      <c r="AB157" s="26" t="s">
        <v>1120</v>
      </c>
      <c r="AC157" s="14" t="s">
        <v>409</v>
      </c>
      <c r="AD157" s="27">
        <v>2003</v>
      </c>
      <c r="AE157" s="29" t="s">
        <v>765</v>
      </c>
      <c r="AF157" s="29" t="s">
        <v>55</v>
      </c>
      <c r="AG157" s="15" t="s">
        <v>1121</v>
      </c>
      <c r="AH157" s="39">
        <v>12100104802788</v>
      </c>
      <c r="AI157" s="15" t="s">
        <v>656</v>
      </c>
      <c r="AJ157" s="15" t="s">
        <v>596</v>
      </c>
      <c r="AK157" s="16" t="s">
        <v>60</v>
      </c>
      <c r="AL157" s="14" t="s">
        <v>598</v>
      </c>
      <c r="AM157" s="14" t="s">
        <v>599</v>
      </c>
    </row>
    <row r="158" spans="1:39" s="31" customFormat="1" ht="30" customHeight="1">
      <c r="A158" s="11">
        <v>153</v>
      </c>
      <c r="B158" s="12" t="s">
        <v>1122</v>
      </c>
      <c r="C158" s="13">
        <f>VLOOKUP(B158,[1]Sheet1!$A$2:$B$443,2,FALSE)</f>
        <v>27077303</v>
      </c>
      <c r="D158" s="14">
        <v>132230721</v>
      </c>
      <c r="E158" s="15" t="s">
        <v>1123</v>
      </c>
      <c r="F158" s="15" t="s">
        <v>42</v>
      </c>
      <c r="G158" s="15" t="s">
        <v>1124</v>
      </c>
      <c r="H158" s="15" t="s">
        <v>1125</v>
      </c>
      <c r="I158" s="16" t="s">
        <v>45</v>
      </c>
      <c r="J158" s="34" t="s">
        <v>593</v>
      </c>
      <c r="K158" s="14" t="s">
        <v>46</v>
      </c>
      <c r="L158" s="18" t="s">
        <v>47</v>
      </c>
      <c r="M158" s="19" t="s">
        <v>545</v>
      </c>
      <c r="N158" s="20">
        <v>26872</v>
      </c>
      <c r="O158" s="34" t="s">
        <v>831</v>
      </c>
      <c r="P158" s="14" t="s">
        <v>832</v>
      </c>
      <c r="Q158" s="22">
        <v>41183</v>
      </c>
      <c r="R158" s="22">
        <v>41303</v>
      </c>
      <c r="S158" s="14" t="s">
        <v>387</v>
      </c>
      <c r="T158" s="22">
        <v>40299</v>
      </c>
      <c r="U158" s="22">
        <v>40298</v>
      </c>
      <c r="V158" s="23">
        <v>689.4</v>
      </c>
      <c r="W158" s="24">
        <v>13</v>
      </c>
      <c r="X158" s="24">
        <v>7</v>
      </c>
      <c r="Y158" s="32">
        <f t="shared" ca="1" si="6"/>
        <v>44</v>
      </c>
      <c r="Z158" s="32">
        <f t="shared" ca="1" si="7"/>
        <v>10</v>
      </c>
      <c r="AA158" s="26">
        <f t="shared" si="8"/>
        <v>50618</v>
      </c>
      <c r="AB158" s="26" t="s">
        <v>1126</v>
      </c>
      <c r="AC158" s="14" t="s">
        <v>53</v>
      </c>
      <c r="AD158" s="27">
        <v>2008</v>
      </c>
      <c r="AE158" s="29" t="s">
        <v>779</v>
      </c>
      <c r="AF158" s="29" t="s">
        <v>70</v>
      </c>
      <c r="AG158" s="15" t="s">
        <v>135</v>
      </c>
      <c r="AH158" s="38" t="s">
        <v>1127</v>
      </c>
      <c r="AI158" s="15" t="s">
        <v>316</v>
      </c>
      <c r="AJ158" s="15" t="s">
        <v>779</v>
      </c>
      <c r="AK158" s="16" t="s">
        <v>60</v>
      </c>
      <c r="AL158" s="14" t="s">
        <v>1128</v>
      </c>
      <c r="AM158" s="14" t="s">
        <v>108</v>
      </c>
    </row>
    <row r="159" spans="1:39" s="31" customFormat="1" ht="30" customHeight="1">
      <c r="A159" s="11">
        <v>154</v>
      </c>
      <c r="B159" s="12" t="s">
        <v>1129</v>
      </c>
      <c r="C159" s="13">
        <f>VLOOKUP(B159,[1]Sheet1!$A$2:$B$443,2,FALSE)</f>
        <v>27056705</v>
      </c>
      <c r="D159" s="14">
        <v>132297108</v>
      </c>
      <c r="E159" s="15" t="s">
        <v>463</v>
      </c>
      <c r="F159" s="15" t="s">
        <v>42</v>
      </c>
      <c r="G159" s="15" t="s">
        <v>717</v>
      </c>
      <c r="H159" s="15" t="s">
        <v>1130</v>
      </c>
      <c r="I159" s="16" t="s">
        <v>45</v>
      </c>
      <c r="J159" s="34" t="s">
        <v>1088</v>
      </c>
      <c r="K159" s="14" t="s">
        <v>46</v>
      </c>
      <c r="L159" s="18" t="s">
        <v>47</v>
      </c>
      <c r="M159" s="19" t="s">
        <v>1131</v>
      </c>
      <c r="N159" s="20">
        <v>24619</v>
      </c>
      <c r="O159" s="34" t="s">
        <v>831</v>
      </c>
      <c r="P159" s="14" t="s">
        <v>832</v>
      </c>
      <c r="Q159" s="22">
        <v>41548</v>
      </c>
      <c r="R159" s="22">
        <v>41648</v>
      </c>
      <c r="S159" s="14" t="s">
        <v>387</v>
      </c>
      <c r="T159" s="22">
        <v>40483</v>
      </c>
      <c r="U159" s="22">
        <v>40483</v>
      </c>
      <c r="V159" s="23">
        <v>492.5</v>
      </c>
      <c r="W159" s="24">
        <v>11</v>
      </c>
      <c r="X159" s="24">
        <v>10</v>
      </c>
      <c r="Y159" s="32">
        <f ca="1">IF(MONTH(TODAY())&gt;MONTH(N159),YEAR(TODAY())-YEAR(N159),YEAR(TODAY())-YEAR(N159)-1)</f>
        <v>50</v>
      </c>
      <c r="Z159" s="32">
        <f ca="1">IF(MONTH(TODAY())&gt;MONTH(N159),MONTH(TODAY())-MONTH(N159),MONTH(TODAY())+12-MONTH(N159))</f>
        <v>12</v>
      </c>
      <c r="AA159" s="26">
        <f>IF(S159="Profesor",(DATE(YEAR(N159)+70,MONTH(N159)+1,1)),(DATE(YEAR(N159)+65,MONTH(N159)+1,1)) )</f>
        <v>48366</v>
      </c>
      <c r="AB159" s="26" t="s">
        <v>1132</v>
      </c>
      <c r="AC159" s="14" t="s">
        <v>53</v>
      </c>
      <c r="AD159" s="27">
        <v>2013</v>
      </c>
      <c r="AE159" s="29" t="s">
        <v>1133</v>
      </c>
      <c r="AF159" s="29" t="s">
        <v>70</v>
      </c>
      <c r="AG159" s="15" t="s">
        <v>993</v>
      </c>
      <c r="AH159" s="38">
        <v>14100104801183</v>
      </c>
      <c r="AI159" s="15" t="s">
        <v>914</v>
      </c>
      <c r="AJ159" s="15" t="s">
        <v>1134</v>
      </c>
      <c r="AK159" s="16" t="s">
        <v>60</v>
      </c>
      <c r="AL159" s="14" t="s">
        <v>1135</v>
      </c>
      <c r="AM159" s="14" t="s">
        <v>97</v>
      </c>
    </row>
    <row r="160" spans="1:39" s="31" customFormat="1" ht="30" customHeight="1">
      <c r="A160" s="11">
        <v>155</v>
      </c>
      <c r="B160" s="12" t="s">
        <v>1136</v>
      </c>
      <c r="C160" s="13">
        <f>VLOOKUP(B160,[1]Sheet1!$A$2:$B$443,2,FALSE)</f>
        <v>20036501</v>
      </c>
      <c r="D160" s="14">
        <v>131902189</v>
      </c>
      <c r="E160" s="15" t="s">
        <v>1137</v>
      </c>
      <c r="F160" s="15" t="s">
        <v>406</v>
      </c>
      <c r="G160" s="15" t="s">
        <v>78</v>
      </c>
      <c r="H160" s="15" t="s">
        <v>1138</v>
      </c>
      <c r="I160" s="16" t="s">
        <v>45</v>
      </c>
      <c r="J160" s="34" t="s">
        <v>183</v>
      </c>
      <c r="K160" s="14" t="s">
        <v>46</v>
      </c>
      <c r="L160" s="18" t="s">
        <v>47</v>
      </c>
      <c r="M160" s="19" t="s">
        <v>281</v>
      </c>
      <c r="N160" s="20">
        <v>23821</v>
      </c>
      <c r="O160" s="34" t="s">
        <v>831</v>
      </c>
      <c r="P160" s="14" t="s">
        <v>832</v>
      </c>
      <c r="Q160" s="22">
        <v>41548</v>
      </c>
      <c r="R160" s="22">
        <v>41648</v>
      </c>
      <c r="S160" s="14" t="s">
        <v>387</v>
      </c>
      <c r="T160" s="22">
        <v>41456</v>
      </c>
      <c r="U160" s="22">
        <v>41456</v>
      </c>
      <c r="V160" s="23">
        <v>520</v>
      </c>
      <c r="W160" s="24">
        <v>23</v>
      </c>
      <c r="X160" s="24">
        <v>7</v>
      </c>
      <c r="Y160" s="32">
        <f t="shared" ca="1" si="6"/>
        <v>53</v>
      </c>
      <c r="Z160" s="32">
        <f t="shared" ca="1" si="7"/>
        <v>2</v>
      </c>
      <c r="AA160" s="26">
        <f t="shared" si="8"/>
        <v>47574</v>
      </c>
      <c r="AB160" s="26" t="s">
        <v>1139</v>
      </c>
      <c r="AC160" s="14" t="s">
        <v>409</v>
      </c>
      <c r="AD160" s="27">
        <v>1995</v>
      </c>
      <c r="AE160" s="29" t="s">
        <v>410</v>
      </c>
      <c r="AF160" s="29" t="s">
        <v>55</v>
      </c>
      <c r="AG160" s="15" t="s">
        <v>115</v>
      </c>
      <c r="AH160" s="38" t="s">
        <v>1140</v>
      </c>
      <c r="AI160" s="15" t="s">
        <v>170</v>
      </c>
      <c r="AJ160" s="15" t="s">
        <v>178</v>
      </c>
      <c r="AK160" s="16" t="s">
        <v>60</v>
      </c>
      <c r="AL160" s="14" t="s">
        <v>128</v>
      </c>
      <c r="AM160" s="14" t="s">
        <v>129</v>
      </c>
    </row>
    <row r="161" spans="1:39" s="31" customFormat="1" ht="30" customHeight="1">
      <c r="A161" s="11">
        <v>156</v>
      </c>
      <c r="B161" s="12" t="s">
        <v>1141</v>
      </c>
      <c r="C161" s="13">
        <f>VLOOKUP(B161,[1]Sheet1!$A$2:$B$443,2,FALSE)</f>
        <v>15037701</v>
      </c>
      <c r="D161" s="14">
        <v>132299830</v>
      </c>
      <c r="E161" s="15" t="s">
        <v>1142</v>
      </c>
      <c r="F161" s="15" t="s">
        <v>43</v>
      </c>
      <c r="G161" s="15" t="s">
        <v>1143</v>
      </c>
      <c r="H161" s="15" t="s">
        <v>1144</v>
      </c>
      <c r="I161" s="16" t="s">
        <v>45</v>
      </c>
      <c r="J161" s="34" t="s">
        <v>777</v>
      </c>
      <c r="K161" s="14" t="s">
        <v>184</v>
      </c>
      <c r="L161" s="18" t="s">
        <v>47</v>
      </c>
      <c r="M161" s="19" t="s">
        <v>545</v>
      </c>
      <c r="N161" s="20">
        <v>28199</v>
      </c>
      <c r="O161" s="34" t="s">
        <v>831</v>
      </c>
      <c r="P161" s="14" t="s">
        <v>832</v>
      </c>
      <c r="Q161" s="22">
        <v>41913</v>
      </c>
      <c r="R161" s="22">
        <v>41922</v>
      </c>
      <c r="S161" s="14" t="s">
        <v>387</v>
      </c>
      <c r="T161" s="22">
        <v>41699</v>
      </c>
      <c r="U161" s="22">
        <v>41698</v>
      </c>
      <c r="V161" s="23">
        <v>438.3</v>
      </c>
      <c r="W161" s="24">
        <v>11</v>
      </c>
      <c r="X161" s="24">
        <v>10</v>
      </c>
      <c r="Y161" s="32">
        <f t="shared" ca="1" si="6"/>
        <v>41</v>
      </c>
      <c r="Z161" s="32">
        <f t="shared" ca="1" si="7"/>
        <v>2</v>
      </c>
      <c r="AA161" s="26">
        <f t="shared" si="8"/>
        <v>51957</v>
      </c>
      <c r="AB161" s="26" t="s">
        <v>1145</v>
      </c>
      <c r="AC161" s="14" t="s">
        <v>409</v>
      </c>
      <c r="AD161" s="27">
        <v>2009</v>
      </c>
      <c r="AE161" s="28" t="s">
        <v>54</v>
      </c>
      <c r="AF161" s="29" t="s">
        <v>55</v>
      </c>
      <c r="AG161" s="15" t="s">
        <v>1146</v>
      </c>
      <c r="AH161" s="38" t="s">
        <v>1147</v>
      </c>
      <c r="AI161" s="15" t="s">
        <v>316</v>
      </c>
      <c r="AJ161" s="15" t="s">
        <v>779</v>
      </c>
      <c r="AK161" s="16" t="s">
        <v>60</v>
      </c>
      <c r="AL161" s="14" t="s">
        <v>1128</v>
      </c>
      <c r="AM161" s="14" t="s">
        <v>108</v>
      </c>
    </row>
    <row r="162" spans="1:39" s="31" customFormat="1" ht="30" customHeight="1">
      <c r="A162" s="11">
        <v>157</v>
      </c>
      <c r="B162" s="12" t="s">
        <v>1148</v>
      </c>
      <c r="C162" s="13">
        <f>VLOOKUP(B162,[1]Sheet1!$A$2:$B$443,2,FALSE)</f>
        <v>4096906</v>
      </c>
      <c r="D162" s="14">
        <v>132304361</v>
      </c>
      <c r="E162" s="15" t="s">
        <v>1149</v>
      </c>
      <c r="F162" s="15" t="s">
        <v>43</v>
      </c>
      <c r="G162" s="15" t="s">
        <v>1143</v>
      </c>
      <c r="H162" s="15" t="s">
        <v>1150</v>
      </c>
      <c r="I162" s="16" t="s">
        <v>45</v>
      </c>
      <c r="J162" s="34" t="s">
        <v>1151</v>
      </c>
      <c r="K162" s="14" t="s">
        <v>184</v>
      </c>
      <c r="L162" s="18" t="s">
        <v>47</v>
      </c>
      <c r="M162" s="19" t="s">
        <v>1152</v>
      </c>
      <c r="N162" s="20">
        <v>25450</v>
      </c>
      <c r="O162" s="34" t="s">
        <v>831</v>
      </c>
      <c r="P162" s="14" t="s">
        <v>832</v>
      </c>
      <c r="Q162" s="22">
        <v>41913</v>
      </c>
      <c r="R162" s="22">
        <v>41922</v>
      </c>
      <c r="S162" s="14" t="s">
        <v>387</v>
      </c>
      <c r="T162" s="22">
        <v>41699</v>
      </c>
      <c r="U162" s="22">
        <v>41698</v>
      </c>
      <c r="V162" s="23">
        <v>481.4</v>
      </c>
      <c r="W162" s="24">
        <v>10</v>
      </c>
      <c r="X162" s="24">
        <v>10</v>
      </c>
      <c r="Y162" s="32">
        <f t="shared" ca="1" si="6"/>
        <v>48</v>
      </c>
      <c r="Z162" s="32">
        <f t="shared" ca="1" si="7"/>
        <v>8</v>
      </c>
      <c r="AA162" s="26">
        <f t="shared" si="8"/>
        <v>49218</v>
      </c>
      <c r="AB162" s="26" t="s">
        <v>1153</v>
      </c>
      <c r="AC162" s="14" t="s">
        <v>409</v>
      </c>
      <c r="AD162" s="27">
        <v>2009</v>
      </c>
      <c r="AE162" s="29" t="s">
        <v>81</v>
      </c>
      <c r="AF162" s="29" t="s">
        <v>55</v>
      </c>
      <c r="AG162" s="15" t="s">
        <v>1146</v>
      </c>
      <c r="AH162" s="38" t="s">
        <v>1154</v>
      </c>
      <c r="AI162" s="15" t="s">
        <v>316</v>
      </c>
      <c r="AJ162" s="15" t="s">
        <v>779</v>
      </c>
      <c r="AK162" s="16" t="s">
        <v>60</v>
      </c>
      <c r="AL162" s="14" t="s">
        <v>781</v>
      </c>
      <c r="AM162" s="14" t="s">
        <v>108</v>
      </c>
    </row>
    <row r="163" spans="1:39" s="31" customFormat="1" ht="30" customHeight="1">
      <c r="A163" s="11">
        <v>158</v>
      </c>
      <c r="B163" s="12" t="s">
        <v>1155</v>
      </c>
      <c r="C163" s="13">
        <f>VLOOKUP(B163,[1]Sheet1!$A$2:$B$443,2,FALSE)</f>
        <v>1087401</v>
      </c>
      <c r="D163" s="14">
        <v>132255780</v>
      </c>
      <c r="E163" s="15" t="s">
        <v>1156</v>
      </c>
      <c r="F163" s="15" t="s">
        <v>42</v>
      </c>
      <c r="G163" s="15" t="s">
        <v>954</v>
      </c>
      <c r="H163" s="15" t="s">
        <v>1157</v>
      </c>
      <c r="I163" s="16" t="s">
        <v>45</v>
      </c>
      <c r="J163" s="34" t="s">
        <v>1158</v>
      </c>
      <c r="K163" s="14" t="s">
        <v>184</v>
      </c>
      <c r="L163" s="18" t="s">
        <v>47</v>
      </c>
      <c r="M163" s="19" t="s">
        <v>1159</v>
      </c>
      <c r="N163" s="20">
        <v>27242</v>
      </c>
      <c r="O163" s="34" t="s">
        <v>831</v>
      </c>
      <c r="P163" s="14" t="s">
        <v>832</v>
      </c>
      <c r="Q163" s="22">
        <v>42095</v>
      </c>
      <c r="R163" s="22">
        <v>42094</v>
      </c>
      <c r="S163" s="14" t="s">
        <v>387</v>
      </c>
      <c r="T163" s="22">
        <v>40483</v>
      </c>
      <c r="U163" s="22">
        <v>40483</v>
      </c>
      <c r="V163" s="23">
        <v>478.6</v>
      </c>
      <c r="W163" s="24">
        <v>15</v>
      </c>
      <c r="X163" s="24">
        <v>1</v>
      </c>
      <c r="Y163" s="32">
        <f ca="1">IF(MONTH(TODAY())&gt;MONTH(N163),YEAR(TODAY())-YEAR(N163),YEAR(TODAY())-YEAR(N163)-1)</f>
        <v>43</v>
      </c>
      <c r="Z163" s="32">
        <f ca="1">IF(MONTH(TODAY())&gt;MONTH(N163),MONTH(TODAY())-MONTH(N163),MONTH(TODAY())+12-MONTH(N163))</f>
        <v>9</v>
      </c>
      <c r="AA163" s="26">
        <f>IF(S163="Profesor",(DATE(YEAR(N163)+70,MONTH(N163)+1,1)),(DATE(YEAR(N163)+65,MONTH(N163)+1,1)) )</f>
        <v>51014</v>
      </c>
      <c r="AB163" s="26" t="s">
        <v>1160</v>
      </c>
      <c r="AC163" s="14" t="s">
        <v>53</v>
      </c>
      <c r="AD163" s="27">
        <v>2014</v>
      </c>
      <c r="AE163" s="29" t="s">
        <v>212</v>
      </c>
      <c r="AF163" s="29" t="s">
        <v>55</v>
      </c>
      <c r="AG163" s="15" t="s">
        <v>396</v>
      </c>
      <c r="AH163" s="40" t="s">
        <v>1161</v>
      </c>
      <c r="AI163" s="15" t="s">
        <v>971</v>
      </c>
      <c r="AJ163" s="15" t="s">
        <v>1162</v>
      </c>
      <c r="AK163" s="16" t="s">
        <v>60</v>
      </c>
      <c r="AL163" s="14" t="s">
        <v>1163</v>
      </c>
      <c r="AM163" s="14" t="s">
        <v>599</v>
      </c>
    </row>
    <row r="164" spans="1:39" s="31" customFormat="1" ht="30" customHeight="1">
      <c r="A164" s="11">
        <v>159</v>
      </c>
      <c r="B164" s="12" t="s">
        <v>1164</v>
      </c>
      <c r="C164" s="13">
        <f>VLOOKUP(B164,[1]Sheet1!$A$2:$B$443,2,FALSE)</f>
        <v>18117001</v>
      </c>
      <c r="D164" s="14">
        <v>132174238</v>
      </c>
      <c r="E164" s="15" t="s">
        <v>1165</v>
      </c>
      <c r="F164" s="15" t="s">
        <v>43</v>
      </c>
      <c r="G164" s="15" t="s">
        <v>1166</v>
      </c>
      <c r="H164" s="15" t="s">
        <v>1167</v>
      </c>
      <c r="I164" s="16" t="s">
        <v>45</v>
      </c>
      <c r="J164" s="34" t="s">
        <v>750</v>
      </c>
      <c r="K164" s="14" t="s">
        <v>184</v>
      </c>
      <c r="L164" s="18" t="s">
        <v>47</v>
      </c>
      <c r="M164" s="19" t="s">
        <v>1168</v>
      </c>
      <c r="N164" s="20">
        <v>25890</v>
      </c>
      <c r="O164" s="34" t="s">
        <v>831</v>
      </c>
      <c r="P164" s="14" t="s">
        <v>832</v>
      </c>
      <c r="Q164" s="22">
        <v>42095</v>
      </c>
      <c r="R164" s="22">
        <v>42094</v>
      </c>
      <c r="S164" s="14" t="s">
        <v>387</v>
      </c>
      <c r="T164" s="22">
        <v>41244</v>
      </c>
      <c r="U164" s="22">
        <v>41243</v>
      </c>
      <c r="V164" s="23">
        <v>485.68</v>
      </c>
      <c r="W164" s="24">
        <v>18</v>
      </c>
      <c r="X164" s="24">
        <v>1</v>
      </c>
      <c r="Y164" s="32">
        <f t="shared" ca="1" si="6"/>
        <v>47</v>
      </c>
      <c r="Z164" s="32">
        <f t="shared" ca="1" si="7"/>
        <v>6</v>
      </c>
      <c r="AA164" s="26">
        <f t="shared" si="8"/>
        <v>49644</v>
      </c>
      <c r="AB164" s="26" t="s">
        <v>1169</v>
      </c>
      <c r="AC164" s="14" t="s">
        <v>409</v>
      </c>
      <c r="AD164" s="27">
        <v>1996</v>
      </c>
      <c r="AE164" s="29" t="s">
        <v>627</v>
      </c>
      <c r="AF164" s="29" t="s">
        <v>70</v>
      </c>
      <c r="AG164" s="15" t="s">
        <v>196</v>
      </c>
      <c r="AH164" s="39">
        <v>12100104811860</v>
      </c>
      <c r="AI164" s="15" t="s">
        <v>656</v>
      </c>
      <c r="AJ164" s="15" t="s">
        <v>627</v>
      </c>
      <c r="AK164" s="16" t="s">
        <v>597</v>
      </c>
      <c r="AL164" s="11" t="s">
        <v>1170</v>
      </c>
      <c r="AM164" s="14" t="s">
        <v>599</v>
      </c>
    </row>
    <row r="165" spans="1:39" s="31" customFormat="1" ht="30" customHeight="1">
      <c r="A165" s="11">
        <v>160</v>
      </c>
      <c r="B165" s="12" t="s">
        <v>1171</v>
      </c>
      <c r="C165" s="13">
        <f>VLOOKUP(B165,[1]Sheet1!$A$2:$B$443,2,FALSE)</f>
        <v>25067602</v>
      </c>
      <c r="D165" s="14">
        <v>132298849</v>
      </c>
      <c r="E165" s="15" t="s">
        <v>1172</v>
      </c>
      <c r="F165" s="15" t="s">
        <v>42</v>
      </c>
      <c r="G165" s="15" t="s">
        <v>1173</v>
      </c>
      <c r="H165" s="15" t="s">
        <v>1174</v>
      </c>
      <c r="I165" s="16" t="s">
        <v>45</v>
      </c>
      <c r="J165" s="34" t="s">
        <v>1088</v>
      </c>
      <c r="K165" s="14" t="s">
        <v>184</v>
      </c>
      <c r="L165" s="18" t="s">
        <v>47</v>
      </c>
      <c r="M165" s="19" t="s">
        <v>90</v>
      </c>
      <c r="N165" s="20">
        <v>27936</v>
      </c>
      <c r="O165" s="34" t="s">
        <v>831</v>
      </c>
      <c r="P165" s="14" t="s">
        <v>832</v>
      </c>
      <c r="Q165" s="22">
        <v>42095</v>
      </c>
      <c r="R165" s="22">
        <v>42094</v>
      </c>
      <c r="S165" s="14" t="s">
        <v>387</v>
      </c>
      <c r="T165" s="22">
        <v>41244</v>
      </c>
      <c r="U165" s="22">
        <v>41243</v>
      </c>
      <c r="V165" s="23">
        <v>465</v>
      </c>
      <c r="W165" s="24">
        <v>13</v>
      </c>
      <c r="X165" s="24">
        <v>4</v>
      </c>
      <c r="Y165" s="32">
        <f ca="1">IF(MONTH(TODAY())&gt;MONTH(N165),YEAR(TODAY())-YEAR(N165),YEAR(TODAY())-YEAR(N165)-1)</f>
        <v>41</v>
      </c>
      <c r="Z165" s="32">
        <f ca="1">IF(MONTH(TODAY())&gt;MONTH(N165),MONTH(TODAY())-MONTH(N165),MONTH(TODAY())+12-MONTH(N165))</f>
        <v>11</v>
      </c>
      <c r="AA165" s="26">
        <f>IF(S165="Profesor",(DATE(YEAR(N165)+70,MONTH(N165)+1,1)),(DATE(YEAR(N165)+65,MONTH(N165)+1,1)) )</f>
        <v>51683</v>
      </c>
      <c r="AB165" s="26" t="s">
        <v>1175</v>
      </c>
      <c r="AC165" s="14" t="s">
        <v>53</v>
      </c>
      <c r="AD165" s="27">
        <v>2016</v>
      </c>
      <c r="AE165" s="29" t="s">
        <v>54</v>
      </c>
      <c r="AF165" s="29" t="s">
        <v>55</v>
      </c>
      <c r="AG165" s="15" t="s">
        <v>1176</v>
      </c>
      <c r="AH165" s="39">
        <v>12100104811349</v>
      </c>
      <c r="AI165" s="15" t="s">
        <v>656</v>
      </c>
      <c r="AJ165" s="15" t="s">
        <v>1177</v>
      </c>
      <c r="AK165" s="16" t="s">
        <v>60</v>
      </c>
      <c r="AL165" s="11" t="s">
        <v>1170</v>
      </c>
      <c r="AM165" s="14" t="s">
        <v>599</v>
      </c>
    </row>
    <row r="166" spans="1:39" s="31" customFormat="1" ht="30" customHeight="1">
      <c r="A166" s="11">
        <v>161</v>
      </c>
      <c r="B166" s="12" t="s">
        <v>1178</v>
      </c>
      <c r="C166" s="13">
        <f>VLOOKUP(B166,[1]Sheet1!$A$2:$B$443,2,FALSE)</f>
        <v>28117701</v>
      </c>
      <c r="D166" s="14">
        <v>132298880</v>
      </c>
      <c r="E166" s="15" t="s">
        <v>1179</v>
      </c>
      <c r="F166" s="15" t="s">
        <v>43</v>
      </c>
      <c r="G166" s="15" t="s">
        <v>1180</v>
      </c>
      <c r="H166" s="15" t="s">
        <v>1181</v>
      </c>
      <c r="I166" s="16" t="s">
        <v>45</v>
      </c>
      <c r="J166" s="34" t="s">
        <v>1088</v>
      </c>
      <c r="K166" s="14" t="s">
        <v>184</v>
      </c>
      <c r="L166" s="18" t="s">
        <v>47</v>
      </c>
      <c r="M166" s="19" t="s">
        <v>112</v>
      </c>
      <c r="N166" s="20">
        <v>28457</v>
      </c>
      <c r="O166" s="34" t="s">
        <v>831</v>
      </c>
      <c r="P166" s="14" t="s">
        <v>832</v>
      </c>
      <c r="Q166" s="22">
        <v>42095</v>
      </c>
      <c r="R166" s="22">
        <v>42094</v>
      </c>
      <c r="S166" s="14" t="s">
        <v>387</v>
      </c>
      <c r="T166" s="22">
        <v>41275</v>
      </c>
      <c r="U166" s="22">
        <v>41276</v>
      </c>
      <c r="V166" s="23">
        <v>433.25</v>
      </c>
      <c r="W166" s="24">
        <v>13</v>
      </c>
      <c r="X166" s="24">
        <v>4</v>
      </c>
      <c r="Y166" s="32">
        <f ca="1">IF(MONTH(TODAY())&gt;MONTH(N166),YEAR(TODAY())-YEAR(N166),YEAR(TODAY())-YEAR(N166)-1)</f>
        <v>40</v>
      </c>
      <c r="Z166" s="32">
        <f ca="1">IF(MONTH(TODAY())&gt;MONTH(N166),MONTH(TODAY())-MONTH(N166),MONTH(TODAY())+12-MONTH(N166))</f>
        <v>6</v>
      </c>
      <c r="AA166" s="26">
        <f>IF(S166="Profesor",(DATE(YEAR(N166)+70,MONTH(N166)+1,1)),(DATE(YEAR(N166)+65,MONTH(N166)+1,1)) )</f>
        <v>52201</v>
      </c>
      <c r="AB166" s="26" t="s">
        <v>1182</v>
      </c>
      <c r="AC166" s="14" t="s">
        <v>409</v>
      </c>
      <c r="AD166" s="27">
        <v>2007</v>
      </c>
      <c r="AE166" s="29" t="s">
        <v>1183</v>
      </c>
      <c r="AF166" s="29" t="s">
        <v>70</v>
      </c>
      <c r="AG166" s="15" t="s">
        <v>1092</v>
      </c>
      <c r="AH166" s="39">
        <v>12100104805879</v>
      </c>
      <c r="AI166" s="15" t="s">
        <v>656</v>
      </c>
      <c r="AJ166" s="15" t="s">
        <v>1177</v>
      </c>
      <c r="AK166" s="16" t="s">
        <v>60</v>
      </c>
      <c r="AL166" s="11" t="s">
        <v>1170</v>
      </c>
      <c r="AM166" s="14" t="s">
        <v>599</v>
      </c>
    </row>
    <row r="167" spans="1:39" s="31" customFormat="1" ht="30" customHeight="1">
      <c r="A167" s="11">
        <v>162</v>
      </c>
      <c r="B167" s="12" t="s">
        <v>1184</v>
      </c>
      <c r="C167" s="13">
        <f>VLOOKUP(B167,[1]Sheet1!$A$2:$B$443,2,FALSE)</f>
        <v>15087003</v>
      </c>
      <c r="D167" s="14">
        <v>132297796</v>
      </c>
      <c r="E167" s="15" t="s">
        <v>1185</v>
      </c>
      <c r="F167" s="15" t="s">
        <v>43</v>
      </c>
      <c r="G167" s="15" t="s">
        <v>775</v>
      </c>
      <c r="H167" s="15" t="s">
        <v>1186</v>
      </c>
      <c r="I167" s="16" t="s">
        <v>45</v>
      </c>
      <c r="J167" s="34" t="s">
        <v>1088</v>
      </c>
      <c r="K167" s="14" t="s">
        <v>46</v>
      </c>
      <c r="L167" s="18" t="s">
        <v>47</v>
      </c>
      <c r="M167" s="19" t="s">
        <v>1187</v>
      </c>
      <c r="N167" s="20">
        <v>25795</v>
      </c>
      <c r="O167" s="34" t="s">
        <v>831</v>
      </c>
      <c r="P167" s="14" t="s">
        <v>832</v>
      </c>
      <c r="Q167" s="22">
        <v>42095</v>
      </c>
      <c r="R167" s="22">
        <v>42094</v>
      </c>
      <c r="S167" s="14" t="s">
        <v>387</v>
      </c>
      <c r="T167" s="22">
        <v>41913</v>
      </c>
      <c r="U167" s="22">
        <v>41912</v>
      </c>
      <c r="V167" s="23">
        <v>473.3</v>
      </c>
      <c r="W167" s="24">
        <v>13</v>
      </c>
      <c r="X167" s="24">
        <v>4</v>
      </c>
      <c r="Y167" s="32">
        <f t="shared" ca="1" si="6"/>
        <v>47</v>
      </c>
      <c r="Z167" s="32">
        <f t="shared" ca="1" si="7"/>
        <v>9</v>
      </c>
      <c r="AA167" s="26">
        <f t="shared" si="8"/>
        <v>49553</v>
      </c>
      <c r="AB167" s="26" t="s">
        <v>1188</v>
      </c>
      <c r="AC167" s="14" t="s">
        <v>409</v>
      </c>
      <c r="AD167" s="27">
        <v>2007</v>
      </c>
      <c r="AE167" s="29" t="s">
        <v>1189</v>
      </c>
      <c r="AF167" s="29" t="s">
        <v>70</v>
      </c>
      <c r="AG167" s="15" t="s">
        <v>239</v>
      </c>
      <c r="AH167" s="38" t="s">
        <v>1190</v>
      </c>
      <c r="AI167" s="15" t="s">
        <v>316</v>
      </c>
      <c r="AJ167" s="15" t="s">
        <v>779</v>
      </c>
      <c r="AK167" s="16" t="s">
        <v>741</v>
      </c>
      <c r="AL167" s="14" t="s">
        <v>781</v>
      </c>
      <c r="AM167" s="14" t="s">
        <v>108</v>
      </c>
    </row>
    <row r="168" spans="1:39" s="31" customFormat="1" ht="30" customHeight="1">
      <c r="A168" s="11">
        <v>163</v>
      </c>
      <c r="B168" s="12" t="s">
        <v>1191</v>
      </c>
      <c r="C168" s="13">
        <f>VLOOKUP(B168,[1]Sheet1!$A$2:$B$443,2,FALSE)</f>
        <v>29106801</v>
      </c>
      <c r="D168" s="14">
        <v>132061960</v>
      </c>
      <c r="E168" s="15" t="s">
        <v>1192</v>
      </c>
      <c r="F168" s="15" t="s">
        <v>458</v>
      </c>
      <c r="G168" s="15" t="s">
        <v>139</v>
      </c>
      <c r="H168" s="15" t="s">
        <v>1193</v>
      </c>
      <c r="I168" s="16" t="s">
        <v>45</v>
      </c>
      <c r="J168" s="34" t="s">
        <v>267</v>
      </c>
      <c r="K168" s="14" t="s">
        <v>184</v>
      </c>
      <c r="L168" s="18" t="s">
        <v>47</v>
      </c>
      <c r="M168" s="19" t="s">
        <v>155</v>
      </c>
      <c r="N168" s="20">
        <v>25140</v>
      </c>
      <c r="O168" s="34" t="s">
        <v>831</v>
      </c>
      <c r="P168" s="14" t="s">
        <v>832</v>
      </c>
      <c r="Q168" s="22">
        <v>42278</v>
      </c>
      <c r="R168" s="22">
        <v>42354</v>
      </c>
      <c r="S168" s="14" t="s">
        <v>387</v>
      </c>
      <c r="T168" s="22">
        <v>40299</v>
      </c>
      <c r="U168" s="22">
        <v>40298</v>
      </c>
      <c r="V168" s="23">
        <v>519.9</v>
      </c>
      <c r="W168" s="24">
        <v>22</v>
      </c>
      <c r="X168" s="24">
        <v>7</v>
      </c>
      <c r="Y168" s="32">
        <f t="shared" ca="1" si="6"/>
        <v>49</v>
      </c>
      <c r="Z168" s="32">
        <f t="shared" ca="1" si="7"/>
        <v>7</v>
      </c>
      <c r="AA168" s="26">
        <f t="shared" si="8"/>
        <v>48884</v>
      </c>
      <c r="AB168" s="26" t="s">
        <v>1194</v>
      </c>
      <c r="AC168" s="14" t="s">
        <v>409</v>
      </c>
      <c r="AD168" s="27">
        <v>1999</v>
      </c>
      <c r="AE168" s="29" t="s">
        <v>1005</v>
      </c>
      <c r="AF168" s="29" t="s">
        <v>70</v>
      </c>
      <c r="AG168" s="15" t="s">
        <v>1195</v>
      </c>
      <c r="AH168" s="40" t="s">
        <v>1196</v>
      </c>
      <c r="AI168" s="15" t="s">
        <v>316</v>
      </c>
      <c r="AJ168" s="15" t="s">
        <v>1050</v>
      </c>
      <c r="AK168" s="16" t="s">
        <v>60</v>
      </c>
      <c r="AL168" s="14" t="s">
        <v>1009</v>
      </c>
      <c r="AM168" s="14" t="s">
        <v>108</v>
      </c>
    </row>
    <row r="169" spans="1:39" s="31" customFormat="1" ht="30" customHeight="1">
      <c r="A169" s="11">
        <v>164</v>
      </c>
      <c r="B169" s="12" t="s">
        <v>1197</v>
      </c>
      <c r="C169" s="13">
        <f>VLOOKUP(B169,[1]Sheet1!$A$2:$B$443,2,FALSE)</f>
        <v>17056810</v>
      </c>
      <c r="D169" s="14">
        <v>132297757</v>
      </c>
      <c r="E169" s="15" t="s">
        <v>1198</v>
      </c>
      <c r="F169" s="15" t="s">
        <v>42</v>
      </c>
      <c r="G169" s="15" t="s">
        <v>748</v>
      </c>
      <c r="H169" s="15" t="s">
        <v>1199</v>
      </c>
      <c r="I169" s="16" t="s">
        <v>45</v>
      </c>
      <c r="J169" s="34" t="s">
        <v>1088</v>
      </c>
      <c r="K169" s="14" t="s">
        <v>46</v>
      </c>
      <c r="L169" s="18" t="s">
        <v>47</v>
      </c>
      <c r="M169" s="19" t="s">
        <v>1200</v>
      </c>
      <c r="N169" s="20">
        <v>24975</v>
      </c>
      <c r="O169" s="34" t="s">
        <v>831</v>
      </c>
      <c r="P169" s="14" t="s">
        <v>832</v>
      </c>
      <c r="Q169" s="22">
        <v>42278</v>
      </c>
      <c r="R169" s="22">
        <v>42382</v>
      </c>
      <c r="S169" s="14" t="s">
        <v>387</v>
      </c>
      <c r="T169" s="22">
        <v>40452</v>
      </c>
      <c r="U169" s="22">
        <v>40451</v>
      </c>
      <c r="V169" s="23">
        <v>496</v>
      </c>
      <c r="W169" s="24">
        <v>19</v>
      </c>
      <c r="X169" s="24">
        <v>0</v>
      </c>
      <c r="Y169" s="32">
        <f ca="1">IF(MONTH(TODAY())&gt;MONTH(N169),YEAR(TODAY())-YEAR(N169),YEAR(TODAY())-YEAR(N169)-1)</f>
        <v>49</v>
      </c>
      <c r="Z169" s="32">
        <f ca="1">IF(MONTH(TODAY())&gt;MONTH(N169),MONTH(TODAY())-MONTH(N169),MONTH(TODAY())+12-MONTH(N169))</f>
        <v>12</v>
      </c>
      <c r="AA169" s="26">
        <f>IF(S169="Profesor",(DATE(YEAR(N169)+70,MONTH(N169)+1,1)),(DATE(YEAR(N169)+65,MONTH(N169)+1,1)) )</f>
        <v>48731</v>
      </c>
      <c r="AB169" s="26" t="s">
        <v>1201</v>
      </c>
      <c r="AC169" s="14" t="s">
        <v>53</v>
      </c>
      <c r="AD169" s="27">
        <v>2015</v>
      </c>
      <c r="AE169" s="29" t="s">
        <v>913</v>
      </c>
      <c r="AF169" s="29" t="s">
        <v>55</v>
      </c>
      <c r="AG169" s="15" t="s">
        <v>396</v>
      </c>
      <c r="AH169" s="35" t="s">
        <v>1202</v>
      </c>
      <c r="AI169" s="15" t="s">
        <v>316</v>
      </c>
      <c r="AJ169" s="15" t="s">
        <v>1133</v>
      </c>
      <c r="AK169" s="16" t="s">
        <v>60</v>
      </c>
      <c r="AL169" s="14" t="s">
        <v>1135</v>
      </c>
      <c r="AM169" s="14" t="s">
        <v>97</v>
      </c>
    </row>
    <row r="170" spans="1:39" s="31" customFormat="1" ht="30" customHeight="1">
      <c r="A170" s="11">
        <v>165</v>
      </c>
      <c r="B170" s="12" t="s">
        <v>1203</v>
      </c>
      <c r="C170" s="13">
        <f>VLOOKUP(B170,[1]Sheet1!$A$2:$B$443,2,FALSE)</f>
        <v>15037601</v>
      </c>
      <c r="D170" s="14">
        <v>132297046</v>
      </c>
      <c r="E170" s="15" t="s">
        <v>1204</v>
      </c>
      <c r="F170" s="15" t="s">
        <v>42</v>
      </c>
      <c r="G170" s="15" t="s">
        <v>1097</v>
      </c>
      <c r="H170" s="15" t="s">
        <v>1205</v>
      </c>
      <c r="I170" s="16" t="s">
        <v>45</v>
      </c>
      <c r="J170" s="34" t="s">
        <v>1088</v>
      </c>
      <c r="K170" s="14" t="s">
        <v>46</v>
      </c>
      <c r="L170" s="18" t="s">
        <v>47</v>
      </c>
      <c r="M170" s="19" t="s">
        <v>1206</v>
      </c>
      <c r="N170" s="20">
        <v>27834</v>
      </c>
      <c r="O170" s="34" t="s">
        <v>831</v>
      </c>
      <c r="P170" s="14" t="s">
        <v>832</v>
      </c>
      <c r="Q170" s="22">
        <v>42278</v>
      </c>
      <c r="R170" s="22">
        <v>42382</v>
      </c>
      <c r="S170" s="14" t="s">
        <v>387</v>
      </c>
      <c r="T170" s="22">
        <v>41365</v>
      </c>
      <c r="U170" s="22">
        <v>41365</v>
      </c>
      <c r="V170" s="23">
        <v>486</v>
      </c>
      <c r="W170" s="24">
        <v>13</v>
      </c>
      <c r="X170" s="24">
        <v>10</v>
      </c>
      <c r="Y170" s="32">
        <f ca="1">IF(MONTH(TODAY())&gt;MONTH(N170),YEAR(TODAY())-YEAR(N170),YEAR(TODAY())-YEAR(N170)-1)</f>
        <v>42</v>
      </c>
      <c r="Z170" s="32">
        <f ca="1">IF(MONTH(TODAY())&gt;MONTH(N170),MONTH(TODAY())-MONTH(N170),MONTH(TODAY())+12-MONTH(N170))</f>
        <v>2</v>
      </c>
      <c r="AA170" s="26">
        <f>IF(S170="Profesor",(DATE(YEAR(N170)+70,MONTH(N170)+1,1)),(DATE(YEAR(N170)+65,MONTH(N170)+1,1)) )</f>
        <v>51592</v>
      </c>
      <c r="AB170" s="26" t="s">
        <v>1207</v>
      </c>
      <c r="AC170" s="14" t="s">
        <v>53</v>
      </c>
      <c r="AD170" s="27">
        <v>2014</v>
      </c>
      <c r="AE170" s="28" t="s">
        <v>54</v>
      </c>
      <c r="AF170" s="29" t="s">
        <v>55</v>
      </c>
      <c r="AG170" s="15" t="s">
        <v>396</v>
      </c>
      <c r="AH170" s="40" t="s">
        <v>1208</v>
      </c>
      <c r="AI170" s="15" t="s">
        <v>656</v>
      </c>
      <c r="AJ170" s="15" t="s">
        <v>627</v>
      </c>
      <c r="AK170" s="16" t="s">
        <v>60</v>
      </c>
      <c r="AL170" s="11" t="s">
        <v>1170</v>
      </c>
      <c r="AM170" s="14" t="s">
        <v>599</v>
      </c>
    </row>
    <row r="171" spans="1:39" s="31" customFormat="1" ht="30" customHeight="1">
      <c r="A171" s="11">
        <v>166</v>
      </c>
      <c r="B171" s="12" t="s">
        <v>1209</v>
      </c>
      <c r="C171" s="13">
        <f>VLOOKUP(B171,[1]Sheet1!$A$2:$B$443,2,FALSE)</f>
        <v>18096906</v>
      </c>
      <c r="D171" s="14">
        <v>132093666</v>
      </c>
      <c r="E171" s="15" t="s">
        <v>1210</v>
      </c>
      <c r="F171" s="15" t="s">
        <v>42</v>
      </c>
      <c r="G171" s="15" t="s">
        <v>1211</v>
      </c>
      <c r="H171" s="15" t="s">
        <v>1212</v>
      </c>
      <c r="I171" s="16" t="s">
        <v>45</v>
      </c>
      <c r="J171" s="34" t="s">
        <v>757</v>
      </c>
      <c r="K171" s="14" t="s">
        <v>184</v>
      </c>
      <c r="L171" s="18" t="s">
        <v>47</v>
      </c>
      <c r="M171" s="19" t="s">
        <v>1213</v>
      </c>
      <c r="N171" s="20">
        <v>25464</v>
      </c>
      <c r="O171" s="34" t="s">
        <v>831</v>
      </c>
      <c r="P171" s="14" t="s">
        <v>832</v>
      </c>
      <c r="Q171" s="22">
        <v>42278</v>
      </c>
      <c r="R171" s="22">
        <v>42356</v>
      </c>
      <c r="S171" s="14" t="s">
        <v>387</v>
      </c>
      <c r="T171" s="22">
        <v>41456</v>
      </c>
      <c r="U171" s="22">
        <v>41456</v>
      </c>
      <c r="V171" s="23">
        <v>421.25</v>
      </c>
      <c r="W171" s="24">
        <v>21</v>
      </c>
      <c r="X171" s="24">
        <v>7</v>
      </c>
      <c r="Y171" s="32">
        <f t="shared" ca="1" si="6"/>
        <v>48</v>
      </c>
      <c r="Z171" s="32">
        <f t="shared" ca="1" si="7"/>
        <v>8</v>
      </c>
      <c r="AA171" s="26">
        <f t="shared" si="8"/>
        <v>49218</v>
      </c>
      <c r="AB171" s="26" t="s">
        <v>1214</v>
      </c>
      <c r="AC171" s="14" t="s">
        <v>53</v>
      </c>
      <c r="AD171" s="27">
        <v>2008</v>
      </c>
      <c r="AE171" s="29" t="s">
        <v>1215</v>
      </c>
      <c r="AF171" s="29" t="s">
        <v>70</v>
      </c>
      <c r="AG171" s="15" t="s">
        <v>135</v>
      </c>
      <c r="AH171" s="39">
        <v>11100104808274</v>
      </c>
      <c r="AI171" s="15" t="s">
        <v>316</v>
      </c>
      <c r="AJ171" s="15" t="s">
        <v>682</v>
      </c>
      <c r="AK171" s="16" t="s">
        <v>60</v>
      </c>
      <c r="AL171" s="14" t="s">
        <v>172</v>
      </c>
      <c r="AM171" s="14" t="s">
        <v>119</v>
      </c>
    </row>
    <row r="172" spans="1:39" s="31" customFormat="1" ht="30" customHeight="1">
      <c r="A172" s="11">
        <v>167</v>
      </c>
      <c r="B172" s="12" t="s">
        <v>1216</v>
      </c>
      <c r="C172" s="13">
        <f>VLOOKUP(B172,[1]Sheet1!$A$2:$B$443,2,FALSE)</f>
        <v>6026903</v>
      </c>
      <c r="D172" s="14">
        <v>132147125</v>
      </c>
      <c r="E172" s="15" t="s">
        <v>1217</v>
      </c>
      <c r="F172" s="15" t="s">
        <v>43</v>
      </c>
      <c r="G172" s="15" t="s">
        <v>930</v>
      </c>
      <c r="H172" s="15" t="s">
        <v>1218</v>
      </c>
      <c r="I172" s="16" t="s">
        <v>45</v>
      </c>
      <c r="J172" s="34" t="s">
        <v>1219</v>
      </c>
      <c r="K172" s="14" t="s">
        <v>46</v>
      </c>
      <c r="L172" s="18" t="s">
        <v>47</v>
      </c>
      <c r="M172" s="19" t="s">
        <v>1220</v>
      </c>
      <c r="N172" s="20">
        <v>25240</v>
      </c>
      <c r="O172" s="34" t="s">
        <v>831</v>
      </c>
      <c r="P172" s="14" t="s">
        <v>832</v>
      </c>
      <c r="Q172" s="22">
        <v>42278</v>
      </c>
      <c r="R172" s="22">
        <v>42356</v>
      </c>
      <c r="S172" s="14" t="s">
        <v>387</v>
      </c>
      <c r="T172" s="22">
        <v>41456</v>
      </c>
      <c r="U172" s="22">
        <v>41456</v>
      </c>
      <c r="V172" s="23">
        <v>520</v>
      </c>
      <c r="W172" s="24">
        <v>19</v>
      </c>
      <c r="X172" s="24">
        <v>9</v>
      </c>
      <c r="Y172" s="32">
        <f t="shared" ca="1" si="6"/>
        <v>49</v>
      </c>
      <c r="Z172" s="32">
        <f t="shared" ca="1" si="7"/>
        <v>3</v>
      </c>
      <c r="AA172" s="26">
        <f t="shared" si="8"/>
        <v>49004</v>
      </c>
      <c r="AB172" s="26" t="s">
        <v>1221</v>
      </c>
      <c r="AC172" s="14" t="s">
        <v>409</v>
      </c>
      <c r="AD172" s="27">
        <v>2002</v>
      </c>
      <c r="AE172" s="29" t="s">
        <v>663</v>
      </c>
      <c r="AF172" s="29" t="s">
        <v>70</v>
      </c>
      <c r="AG172" s="15" t="s">
        <v>239</v>
      </c>
      <c r="AH172" s="39">
        <v>11100104805201</v>
      </c>
      <c r="AI172" s="15" t="s">
        <v>316</v>
      </c>
      <c r="AJ172" s="15" t="s">
        <v>915</v>
      </c>
      <c r="AK172" s="16" t="s">
        <v>60</v>
      </c>
      <c r="AL172" s="14" t="s">
        <v>96</v>
      </c>
      <c r="AM172" s="14" t="s">
        <v>97</v>
      </c>
    </row>
    <row r="173" spans="1:39" s="31" customFormat="1" ht="30" customHeight="1">
      <c r="A173" s="11">
        <v>168</v>
      </c>
      <c r="B173" s="12" t="s">
        <v>1222</v>
      </c>
      <c r="C173" s="13">
        <f>VLOOKUP(B173,[1]Sheet1!$A$2:$B$443,2,FALSE)</f>
        <v>6027609</v>
      </c>
      <c r="D173" s="14">
        <v>132307926</v>
      </c>
      <c r="E173" s="15" t="s">
        <v>1223</v>
      </c>
      <c r="F173" s="15" t="s">
        <v>43</v>
      </c>
      <c r="G173" s="15" t="s">
        <v>1224</v>
      </c>
      <c r="H173" s="15" t="s">
        <v>1225</v>
      </c>
      <c r="I173" s="16" t="s">
        <v>45</v>
      </c>
      <c r="J173" s="34" t="s">
        <v>1226</v>
      </c>
      <c r="K173" s="14" t="s">
        <v>46</v>
      </c>
      <c r="L173" s="18" t="s">
        <v>47</v>
      </c>
      <c r="M173" s="19" t="s">
        <v>1227</v>
      </c>
      <c r="N173" s="20">
        <v>27796</v>
      </c>
      <c r="O173" s="34" t="s">
        <v>831</v>
      </c>
      <c r="P173" s="14" t="s">
        <v>832</v>
      </c>
      <c r="Q173" s="22">
        <v>42278</v>
      </c>
      <c r="R173" s="22">
        <v>42356</v>
      </c>
      <c r="S173" s="14" t="s">
        <v>387</v>
      </c>
      <c r="T173" s="22">
        <v>41456</v>
      </c>
      <c r="U173" s="22">
        <v>41456</v>
      </c>
      <c r="V173" s="23">
        <v>442.91</v>
      </c>
      <c r="W173" s="24">
        <v>10</v>
      </c>
      <c r="X173" s="24">
        <v>9</v>
      </c>
      <c r="Y173" s="32">
        <f t="shared" ca="1" si="6"/>
        <v>42</v>
      </c>
      <c r="Z173" s="32">
        <f t="shared" ca="1" si="7"/>
        <v>3</v>
      </c>
      <c r="AA173" s="26">
        <f t="shared" si="8"/>
        <v>51561</v>
      </c>
      <c r="AB173" s="26" t="s">
        <v>1228</v>
      </c>
      <c r="AC173" s="14" t="s">
        <v>409</v>
      </c>
      <c r="AD173" s="27">
        <v>2008</v>
      </c>
      <c r="AE173" s="29" t="s">
        <v>225</v>
      </c>
      <c r="AF173" s="29" t="s">
        <v>70</v>
      </c>
      <c r="AG173" s="15" t="s">
        <v>1078</v>
      </c>
      <c r="AH173" s="40" t="s">
        <v>1229</v>
      </c>
      <c r="AI173" s="15" t="s">
        <v>656</v>
      </c>
      <c r="AJ173" s="15" t="s">
        <v>225</v>
      </c>
      <c r="AK173" s="16" t="s">
        <v>60</v>
      </c>
      <c r="AL173" s="14" t="s">
        <v>226</v>
      </c>
      <c r="AM173" s="14" t="s">
        <v>119</v>
      </c>
    </row>
    <row r="174" spans="1:39" s="31" customFormat="1" ht="30" customHeight="1">
      <c r="A174" s="11">
        <v>169</v>
      </c>
      <c r="B174" s="12" t="s">
        <v>1230</v>
      </c>
      <c r="C174" s="13">
        <f>VLOOKUP(B174,[1]Sheet1!$A$2:$B$443,2,FALSE)</f>
        <v>24086806</v>
      </c>
      <c r="D174" s="14">
        <v>132299682</v>
      </c>
      <c r="E174" s="15" t="s">
        <v>1231</v>
      </c>
      <c r="F174" s="15" t="s">
        <v>42</v>
      </c>
      <c r="G174" s="15" t="s">
        <v>1232</v>
      </c>
      <c r="H174" s="15" t="s">
        <v>1233</v>
      </c>
      <c r="I174" s="16" t="s">
        <v>45</v>
      </c>
      <c r="J174" s="34" t="s">
        <v>777</v>
      </c>
      <c r="K174" s="14" t="s">
        <v>46</v>
      </c>
      <c r="L174" s="18" t="s">
        <v>47</v>
      </c>
      <c r="M174" s="19" t="s">
        <v>155</v>
      </c>
      <c r="N174" s="20">
        <v>25078</v>
      </c>
      <c r="O174" s="34" t="s">
        <v>831</v>
      </c>
      <c r="P174" s="14" t="s">
        <v>832</v>
      </c>
      <c r="Q174" s="22">
        <v>42461</v>
      </c>
      <c r="R174" s="22">
        <v>42510</v>
      </c>
      <c r="S174" s="14" t="s">
        <v>387</v>
      </c>
      <c r="T174" s="22">
        <v>41640</v>
      </c>
      <c r="U174" s="22">
        <v>41639</v>
      </c>
      <c r="V174" s="23">
        <v>511</v>
      </c>
      <c r="W174" s="24">
        <v>13</v>
      </c>
      <c r="X174" s="24">
        <v>4</v>
      </c>
      <c r="Y174" s="32">
        <f t="shared" ca="1" si="6"/>
        <v>49</v>
      </c>
      <c r="Z174" s="32">
        <f t="shared" ca="1" si="7"/>
        <v>9</v>
      </c>
      <c r="AA174" s="26">
        <f t="shared" si="8"/>
        <v>48823</v>
      </c>
      <c r="AB174" s="26" t="s">
        <v>1234</v>
      </c>
      <c r="AC174" s="14" t="s">
        <v>53</v>
      </c>
      <c r="AD174" s="27">
        <v>2010</v>
      </c>
      <c r="AE174" s="29" t="s">
        <v>1235</v>
      </c>
      <c r="AF174" s="29" t="s">
        <v>70</v>
      </c>
      <c r="AG174" s="15" t="s">
        <v>1092</v>
      </c>
      <c r="AH174" s="39">
        <v>12100104804207</v>
      </c>
      <c r="AI174" s="15" t="s">
        <v>656</v>
      </c>
      <c r="AJ174" s="15" t="s">
        <v>1236</v>
      </c>
      <c r="AK174" s="16" t="s">
        <v>60</v>
      </c>
      <c r="AL174" s="14" t="s">
        <v>226</v>
      </c>
      <c r="AM174" s="14" t="s">
        <v>119</v>
      </c>
    </row>
    <row r="175" spans="1:39" s="31" customFormat="1" ht="30" customHeight="1">
      <c r="A175" s="11">
        <v>170</v>
      </c>
      <c r="B175" s="12" t="s">
        <v>1237</v>
      </c>
      <c r="C175" s="13">
        <f>VLOOKUP(B175,[1]Sheet1!$A$2:$B$443,2,FALSE)</f>
        <v>19087703</v>
      </c>
      <c r="D175" s="14">
        <v>132299685</v>
      </c>
      <c r="E175" s="15" t="s">
        <v>1238</v>
      </c>
      <c r="F175" s="15" t="s">
        <v>43</v>
      </c>
      <c r="G175" s="15" t="s">
        <v>1239</v>
      </c>
      <c r="H175" s="15" t="s">
        <v>1240</v>
      </c>
      <c r="I175" s="16" t="s">
        <v>45</v>
      </c>
      <c r="J175" s="34" t="s">
        <v>777</v>
      </c>
      <c r="K175" s="14" t="s">
        <v>46</v>
      </c>
      <c r="L175" s="18" t="s">
        <v>47</v>
      </c>
      <c r="M175" s="19" t="s">
        <v>1241</v>
      </c>
      <c r="N175" s="20">
        <v>28356</v>
      </c>
      <c r="O175" s="34" t="s">
        <v>831</v>
      </c>
      <c r="P175" s="14" t="s">
        <v>832</v>
      </c>
      <c r="Q175" s="22">
        <v>42644</v>
      </c>
      <c r="R175" s="22">
        <v>42669</v>
      </c>
      <c r="S175" s="14" t="s">
        <v>387</v>
      </c>
      <c r="T175" s="22">
        <v>41456</v>
      </c>
      <c r="U175" s="22">
        <v>41456</v>
      </c>
      <c r="V175" s="23">
        <v>464.57</v>
      </c>
      <c r="W175" s="24">
        <v>13</v>
      </c>
      <c r="X175" s="24">
        <v>10</v>
      </c>
      <c r="Y175" s="32">
        <f t="shared" ca="1" si="6"/>
        <v>40</v>
      </c>
      <c r="Z175" s="32">
        <f t="shared" ca="1" si="7"/>
        <v>9</v>
      </c>
      <c r="AA175" s="26">
        <f t="shared" si="8"/>
        <v>52110</v>
      </c>
      <c r="AB175" s="26" t="s">
        <v>1242</v>
      </c>
      <c r="AC175" s="14" t="s">
        <v>409</v>
      </c>
      <c r="AD175" s="27">
        <v>2001</v>
      </c>
      <c r="AE175" s="29" t="s">
        <v>1243</v>
      </c>
      <c r="AF175" s="29" t="s">
        <v>70</v>
      </c>
      <c r="AG175" s="15" t="s">
        <v>1244</v>
      </c>
      <c r="AH175" s="40" t="s">
        <v>1245</v>
      </c>
      <c r="AI175" s="15" t="s">
        <v>656</v>
      </c>
      <c r="AJ175" s="15" t="s">
        <v>1246</v>
      </c>
      <c r="AK175" s="16" t="s">
        <v>741</v>
      </c>
      <c r="AL175" s="14" t="s">
        <v>1247</v>
      </c>
      <c r="AM175" s="14" t="s">
        <v>108</v>
      </c>
    </row>
    <row r="176" spans="1:39" s="31" customFormat="1" ht="38.25">
      <c r="A176" s="11">
        <v>171</v>
      </c>
      <c r="B176" s="12" t="s">
        <v>1248</v>
      </c>
      <c r="C176" s="13">
        <f>VLOOKUP(B176,[1]Sheet1!$A$2:$B$443,2,FALSE)</f>
        <v>28087103</v>
      </c>
      <c r="D176" s="14">
        <v>132170735</v>
      </c>
      <c r="E176" s="15" t="s">
        <v>1249</v>
      </c>
      <c r="F176" s="15" t="s">
        <v>43</v>
      </c>
      <c r="G176" s="15" t="s">
        <v>1224</v>
      </c>
      <c r="H176" s="15" t="s">
        <v>1250</v>
      </c>
      <c r="I176" s="16" t="s">
        <v>45</v>
      </c>
      <c r="J176" s="34" t="s">
        <v>750</v>
      </c>
      <c r="K176" s="14" t="s">
        <v>184</v>
      </c>
      <c r="L176" s="18" t="s">
        <v>47</v>
      </c>
      <c r="M176" s="19" t="s">
        <v>155</v>
      </c>
      <c r="N176" s="20">
        <v>26173</v>
      </c>
      <c r="O176" s="34" t="s">
        <v>831</v>
      </c>
      <c r="P176" s="14" t="s">
        <v>832</v>
      </c>
      <c r="Q176" s="22">
        <v>42644</v>
      </c>
      <c r="R176" s="22">
        <v>42669</v>
      </c>
      <c r="S176" s="14" t="s">
        <v>1251</v>
      </c>
      <c r="T176" s="22">
        <v>39661</v>
      </c>
      <c r="U176" s="22">
        <v>39660</v>
      </c>
      <c r="V176" s="23">
        <v>316.66000000000003</v>
      </c>
      <c r="W176" s="24">
        <v>19</v>
      </c>
      <c r="X176" s="24">
        <v>7</v>
      </c>
      <c r="Y176" s="32">
        <f t="shared" ca="1" si="6"/>
        <v>46</v>
      </c>
      <c r="Z176" s="32">
        <f t="shared" ca="1" si="7"/>
        <v>9</v>
      </c>
      <c r="AA176" s="26">
        <f t="shared" si="8"/>
        <v>49919</v>
      </c>
      <c r="AB176" s="26" t="s">
        <v>1252</v>
      </c>
      <c r="AC176" s="14" t="s">
        <v>409</v>
      </c>
      <c r="AD176" s="27">
        <v>2006</v>
      </c>
      <c r="AE176" s="29" t="s">
        <v>1253</v>
      </c>
      <c r="AF176" s="29" t="s">
        <v>70</v>
      </c>
      <c r="AG176" s="15" t="s">
        <v>135</v>
      </c>
      <c r="AH176" s="39">
        <v>12100104806312</v>
      </c>
      <c r="AI176" s="15" t="s">
        <v>656</v>
      </c>
      <c r="AJ176" s="15" t="s">
        <v>596</v>
      </c>
      <c r="AK176" s="16" t="s">
        <v>597</v>
      </c>
      <c r="AL176" s="14" t="s">
        <v>598</v>
      </c>
      <c r="AM176" s="14" t="s">
        <v>599</v>
      </c>
    </row>
    <row r="177" spans="1:39" s="31" customFormat="1" ht="30" customHeight="1">
      <c r="A177" s="11">
        <v>172</v>
      </c>
      <c r="B177" s="12" t="s">
        <v>1254</v>
      </c>
      <c r="C177" s="13">
        <f>VLOOKUP(B177,[1]Sheet1!$A$2:$B$443,2,FALSE)</f>
        <v>11035905</v>
      </c>
      <c r="D177" s="14">
        <v>131595616</v>
      </c>
      <c r="E177" s="15" t="s">
        <v>1255</v>
      </c>
      <c r="F177" s="15" t="s">
        <v>458</v>
      </c>
      <c r="G177" s="15" t="s">
        <v>591</v>
      </c>
      <c r="H177" s="15" t="s">
        <v>1256</v>
      </c>
      <c r="I177" s="16" t="s">
        <v>45</v>
      </c>
      <c r="J177" s="34" t="s">
        <v>1257</v>
      </c>
      <c r="K177" s="14" t="s">
        <v>184</v>
      </c>
      <c r="L177" s="18" t="s">
        <v>47</v>
      </c>
      <c r="M177" s="19" t="s">
        <v>90</v>
      </c>
      <c r="N177" s="20">
        <v>21620</v>
      </c>
      <c r="O177" s="34" t="s">
        <v>831</v>
      </c>
      <c r="P177" s="14" t="s">
        <v>832</v>
      </c>
      <c r="Q177" s="22">
        <v>42826</v>
      </c>
      <c r="R177" s="22">
        <v>42879</v>
      </c>
      <c r="S177" s="14" t="s">
        <v>387</v>
      </c>
      <c r="T177" s="22">
        <v>41791</v>
      </c>
      <c r="U177" s="22">
        <v>41792</v>
      </c>
      <c r="V177" s="23">
        <v>484.3</v>
      </c>
      <c r="W177" s="24">
        <v>31</v>
      </c>
      <c r="X177" s="24">
        <v>2</v>
      </c>
      <c r="Y177" s="32">
        <f t="shared" ca="1" si="6"/>
        <v>59</v>
      </c>
      <c r="Z177" s="32">
        <f t="shared" ca="1" si="7"/>
        <v>2</v>
      </c>
      <c r="AA177" s="26">
        <f t="shared" si="8"/>
        <v>45383</v>
      </c>
      <c r="AB177" s="26" t="s">
        <v>1258</v>
      </c>
      <c r="AC177" s="14" t="s">
        <v>409</v>
      </c>
      <c r="AD177" s="27">
        <v>2011</v>
      </c>
      <c r="AE177" s="29" t="s">
        <v>1259</v>
      </c>
      <c r="AF177" s="29" t="s">
        <v>70</v>
      </c>
      <c r="AG177" s="15" t="s">
        <v>411</v>
      </c>
      <c r="AH177" s="38" t="s">
        <v>1260</v>
      </c>
      <c r="AI177" s="15" t="s">
        <v>316</v>
      </c>
      <c r="AJ177" s="15" t="s">
        <v>550</v>
      </c>
      <c r="AK177" s="16" t="s">
        <v>60</v>
      </c>
      <c r="AL177" s="14" t="s">
        <v>550</v>
      </c>
      <c r="AM177" s="14" t="s">
        <v>62</v>
      </c>
    </row>
    <row r="178" spans="1:39" s="31" customFormat="1" ht="30" customHeight="1">
      <c r="A178" s="11">
        <v>173</v>
      </c>
      <c r="B178" s="12" t="s">
        <v>1261</v>
      </c>
      <c r="C178" s="13">
        <f>VLOOKUP(B178,[1]Sheet1!$A$2:$B$443,2,FALSE)</f>
        <v>1027701</v>
      </c>
      <c r="D178" s="14">
        <v>132297798</v>
      </c>
      <c r="E178" s="15" t="s">
        <v>1262</v>
      </c>
      <c r="F178" s="15" t="s">
        <v>42</v>
      </c>
      <c r="G178" s="15" t="s">
        <v>775</v>
      </c>
      <c r="H178" s="15" t="s">
        <v>1263</v>
      </c>
      <c r="I178" s="16" t="s">
        <v>45</v>
      </c>
      <c r="J178" s="34" t="s">
        <v>1088</v>
      </c>
      <c r="K178" s="14" t="s">
        <v>46</v>
      </c>
      <c r="L178" s="18" t="s">
        <v>47</v>
      </c>
      <c r="M178" s="19" t="s">
        <v>67</v>
      </c>
      <c r="N178" s="20">
        <v>28157</v>
      </c>
      <c r="O178" s="34" t="s">
        <v>831</v>
      </c>
      <c r="P178" s="14" t="s">
        <v>832</v>
      </c>
      <c r="Q178" s="22">
        <v>42826</v>
      </c>
      <c r="R178" s="22">
        <v>42972</v>
      </c>
      <c r="S178" s="14" t="s">
        <v>387</v>
      </c>
      <c r="T178" s="22">
        <v>41913</v>
      </c>
      <c r="U178" s="22">
        <v>41912</v>
      </c>
      <c r="V178" s="23">
        <v>407</v>
      </c>
      <c r="W178" s="24">
        <v>13</v>
      </c>
      <c r="X178" s="24">
        <v>4</v>
      </c>
      <c r="Y178" s="32">
        <f ca="1">IF(MONTH(TODAY())&gt;MONTH(N178),YEAR(TODAY())-YEAR(N178),YEAR(TODAY())-YEAR(N178)-1)</f>
        <v>41</v>
      </c>
      <c r="Z178" s="32">
        <f ca="1">IF(MONTH(TODAY())&gt;MONTH(N178),MONTH(TODAY())-MONTH(N178),MONTH(TODAY())+12-MONTH(N178))</f>
        <v>3</v>
      </c>
      <c r="AA178" s="26">
        <f>IF(S178="Profesor",(DATE(YEAR(N178)+70,MONTH(N178)+1,1)),(DATE(YEAR(N178)+65,MONTH(N178)+1,1)) )</f>
        <v>51926</v>
      </c>
      <c r="AB178" s="26" t="s">
        <v>1264</v>
      </c>
      <c r="AC178" s="14" t="s">
        <v>53</v>
      </c>
      <c r="AD178" s="27">
        <v>2012</v>
      </c>
      <c r="AE178" s="29" t="s">
        <v>1265</v>
      </c>
      <c r="AF178" s="29" t="s">
        <v>70</v>
      </c>
      <c r="AG178" s="15" t="s">
        <v>1266</v>
      </c>
      <c r="AH178" s="38" t="s">
        <v>1267</v>
      </c>
      <c r="AI178" s="15" t="s">
        <v>391</v>
      </c>
      <c r="AJ178" s="15" t="s">
        <v>779</v>
      </c>
      <c r="AK178" s="16" t="s">
        <v>60</v>
      </c>
      <c r="AL178" s="14" t="s">
        <v>1128</v>
      </c>
      <c r="AM178" s="14" t="s">
        <v>108</v>
      </c>
    </row>
    <row r="179" spans="1:39" s="31" customFormat="1" ht="30" customHeight="1">
      <c r="A179" s="11">
        <v>174</v>
      </c>
      <c r="B179" s="12" t="s">
        <v>1268</v>
      </c>
      <c r="C179" s="13">
        <f>VLOOKUP(B179,[1]Sheet1!$A$2:$B$443,2,FALSE)</f>
        <v>30088001</v>
      </c>
      <c r="D179" s="14">
        <v>132299684</v>
      </c>
      <c r="E179" s="15" t="s">
        <v>1269</v>
      </c>
      <c r="F179" s="15" t="s">
        <v>43</v>
      </c>
      <c r="G179" s="15" t="s">
        <v>1270</v>
      </c>
      <c r="H179" s="15" t="s">
        <v>1271</v>
      </c>
      <c r="I179" s="16" t="s">
        <v>45</v>
      </c>
      <c r="J179" s="17">
        <v>37591</v>
      </c>
      <c r="K179" s="14" t="s">
        <v>46</v>
      </c>
      <c r="L179" s="18" t="s">
        <v>47</v>
      </c>
      <c r="M179" s="19" t="s">
        <v>561</v>
      </c>
      <c r="N179" s="20">
        <v>29463</v>
      </c>
      <c r="O179" s="34" t="s">
        <v>831</v>
      </c>
      <c r="P179" s="14" t="s">
        <v>832</v>
      </c>
      <c r="Q179" s="22">
        <v>42826</v>
      </c>
      <c r="R179" s="22">
        <v>42879</v>
      </c>
      <c r="S179" s="14" t="s">
        <v>387</v>
      </c>
      <c r="T179" s="22">
        <v>42644</v>
      </c>
      <c r="U179" s="21" t="s">
        <v>1272</v>
      </c>
      <c r="V179" s="23">
        <v>448</v>
      </c>
      <c r="W179" s="24">
        <v>14</v>
      </c>
      <c r="X179" s="24">
        <v>4</v>
      </c>
      <c r="Y179" s="32">
        <f t="shared" ca="1" si="6"/>
        <v>37</v>
      </c>
      <c r="Z179" s="32">
        <f t="shared" ca="1" si="7"/>
        <v>9</v>
      </c>
      <c r="AA179" s="26">
        <f t="shared" si="8"/>
        <v>53206</v>
      </c>
      <c r="AB179" s="26" t="s">
        <v>1273</v>
      </c>
      <c r="AC179" s="14" t="s">
        <v>53</v>
      </c>
      <c r="AD179" s="27">
        <v>2014</v>
      </c>
      <c r="AE179" s="29" t="s">
        <v>845</v>
      </c>
      <c r="AF179" s="29" t="s">
        <v>70</v>
      </c>
      <c r="AG179" s="15" t="s">
        <v>1274</v>
      </c>
      <c r="AH179" s="38" t="s">
        <v>1275</v>
      </c>
      <c r="AI179" s="15" t="s">
        <v>914</v>
      </c>
      <c r="AJ179" s="15" t="s">
        <v>225</v>
      </c>
      <c r="AK179" s="16" t="s">
        <v>60</v>
      </c>
      <c r="AL179" s="14" t="s">
        <v>226</v>
      </c>
      <c r="AM179" s="14" t="s">
        <v>119</v>
      </c>
    </row>
    <row r="180" spans="1:39" s="31" customFormat="1" ht="30" customHeight="1">
      <c r="A180" s="11">
        <v>175</v>
      </c>
      <c r="B180" s="12" t="s">
        <v>1276</v>
      </c>
      <c r="C180" s="13">
        <f>VLOOKUP(B180,[1]Sheet1!$A$2:$B$443,2,FALSE)</f>
        <v>31126335</v>
      </c>
      <c r="D180" s="14">
        <v>132302960</v>
      </c>
      <c r="E180" s="15" t="s">
        <v>1277</v>
      </c>
      <c r="F180" s="15" t="s">
        <v>42</v>
      </c>
      <c r="G180" s="15" t="s">
        <v>139</v>
      </c>
      <c r="H180" s="15" t="s">
        <v>1278</v>
      </c>
      <c r="I180" s="16" t="s">
        <v>45</v>
      </c>
      <c r="J180" s="34" t="s">
        <v>777</v>
      </c>
      <c r="K180" s="14" t="s">
        <v>46</v>
      </c>
      <c r="L180" s="18" t="s">
        <v>47</v>
      </c>
      <c r="M180" s="19" t="s">
        <v>1279</v>
      </c>
      <c r="N180" s="20">
        <v>23376</v>
      </c>
      <c r="O180" s="34" t="s">
        <v>831</v>
      </c>
      <c r="P180" s="14" t="s">
        <v>832</v>
      </c>
      <c r="Q180" s="22">
        <v>43009</v>
      </c>
      <c r="R180" s="22">
        <v>43012</v>
      </c>
      <c r="S180" s="14" t="s">
        <v>387</v>
      </c>
      <c r="T180" s="22">
        <v>42125</v>
      </c>
      <c r="U180" s="22">
        <v>42144</v>
      </c>
      <c r="V180" s="23">
        <v>442</v>
      </c>
      <c r="W180" s="24">
        <v>14</v>
      </c>
      <c r="X180" s="24">
        <v>10</v>
      </c>
      <c r="Y180" s="32">
        <f ca="1">IF(MONTH(TODAY())&gt;MONTH(N180),YEAR(TODAY())-YEAR(N180),YEAR(TODAY())-YEAR(N180)-1)</f>
        <v>54</v>
      </c>
      <c r="Z180" s="32">
        <f ca="1">IF(MONTH(TODAY())&gt;MONTH(N180),MONTH(TODAY())-MONTH(N180),MONTH(TODAY())+12-MONTH(N180))</f>
        <v>5</v>
      </c>
      <c r="AA180" s="26">
        <f>IF(S180="Profesor",(DATE(YEAR(N180)+70,MONTH(N180)+1,1)),(DATE(YEAR(N180)+65,MONTH(N180)+1,1)) )</f>
        <v>47119</v>
      </c>
      <c r="AB180" s="26" t="s">
        <v>1280</v>
      </c>
      <c r="AC180" s="14" t="s">
        <v>53</v>
      </c>
      <c r="AD180" s="27">
        <v>2012</v>
      </c>
      <c r="AE180" s="29" t="s">
        <v>389</v>
      </c>
      <c r="AF180" s="29" t="s">
        <v>70</v>
      </c>
      <c r="AG180" s="15" t="s">
        <v>239</v>
      </c>
      <c r="AH180" s="40" t="s">
        <v>1281</v>
      </c>
      <c r="AI180" s="15" t="s">
        <v>656</v>
      </c>
      <c r="AJ180" s="15" t="s">
        <v>389</v>
      </c>
      <c r="AK180" s="16" t="s">
        <v>60</v>
      </c>
      <c r="AL180" s="14" t="s">
        <v>74</v>
      </c>
      <c r="AM180" s="14" t="s">
        <v>75</v>
      </c>
    </row>
    <row r="181" spans="1:39" s="31" customFormat="1" ht="30" customHeight="1">
      <c r="A181" s="11">
        <v>176</v>
      </c>
      <c r="B181" s="12" t="s">
        <v>1282</v>
      </c>
      <c r="C181" s="13">
        <f>VLOOKUP(B181,[1]Sheet1!$A$2:$B$443,2,FALSE)</f>
        <v>4045605</v>
      </c>
      <c r="D181" s="14">
        <v>131276027</v>
      </c>
      <c r="E181" s="15" t="s">
        <v>1283</v>
      </c>
      <c r="F181" s="15" t="s">
        <v>406</v>
      </c>
      <c r="G181" s="15" t="s">
        <v>78</v>
      </c>
      <c r="H181" s="15" t="s">
        <v>1284</v>
      </c>
      <c r="I181" s="16" t="s">
        <v>45</v>
      </c>
      <c r="J181" s="34" t="s">
        <v>274</v>
      </c>
      <c r="K181" s="14" t="s">
        <v>46</v>
      </c>
      <c r="L181" s="18" t="s">
        <v>47</v>
      </c>
      <c r="M181" s="19" t="s">
        <v>1285</v>
      </c>
      <c r="N181" s="20">
        <v>20549</v>
      </c>
      <c r="O181" s="34" t="s">
        <v>1286</v>
      </c>
      <c r="P181" s="14" t="s">
        <v>1287</v>
      </c>
      <c r="Q181" s="22">
        <v>33329</v>
      </c>
      <c r="R181" s="22">
        <v>33605</v>
      </c>
      <c r="S181" s="14" t="s">
        <v>1251</v>
      </c>
      <c r="T181" s="22">
        <v>33329</v>
      </c>
      <c r="U181" s="22">
        <v>33408</v>
      </c>
      <c r="V181" s="23">
        <v>335</v>
      </c>
      <c r="W181" s="24">
        <v>8</v>
      </c>
      <c r="X181" s="24">
        <v>1</v>
      </c>
      <c r="Y181" s="32">
        <f t="shared" ca="1" si="6"/>
        <v>62</v>
      </c>
      <c r="Z181" s="32">
        <f t="shared" ca="1" si="7"/>
        <v>1</v>
      </c>
      <c r="AA181" s="26">
        <f t="shared" si="8"/>
        <v>44317</v>
      </c>
      <c r="AB181" s="26" t="s">
        <v>1288</v>
      </c>
      <c r="AC181" s="14" t="s">
        <v>409</v>
      </c>
      <c r="AD181" s="27">
        <v>1990</v>
      </c>
      <c r="AE181" s="28" t="s">
        <v>54</v>
      </c>
      <c r="AF181" s="29" t="s">
        <v>55</v>
      </c>
      <c r="AG181" s="15" t="s">
        <v>213</v>
      </c>
      <c r="AH181" s="40" t="s">
        <v>1289</v>
      </c>
      <c r="AI181" s="15" t="s">
        <v>170</v>
      </c>
      <c r="AJ181" s="15" t="s">
        <v>419</v>
      </c>
      <c r="AK181" s="16" t="s">
        <v>60</v>
      </c>
      <c r="AL181" s="14" t="s">
        <v>61</v>
      </c>
      <c r="AM181" s="14" t="s">
        <v>62</v>
      </c>
    </row>
    <row r="182" spans="1:39" s="31" customFormat="1" ht="30" customHeight="1">
      <c r="A182" s="11">
        <v>177</v>
      </c>
      <c r="B182" s="12" t="s">
        <v>1290</v>
      </c>
      <c r="C182" s="13">
        <f>VLOOKUP(B182,[1]Sheet1!$A$2:$B$443,2,FALSE)</f>
        <v>17076102</v>
      </c>
      <c r="D182" s="14">
        <v>131572930</v>
      </c>
      <c r="E182" s="15" t="s">
        <v>1291</v>
      </c>
      <c r="F182" s="15" t="s">
        <v>42</v>
      </c>
      <c r="G182" s="15" t="s">
        <v>139</v>
      </c>
      <c r="H182" s="15" t="s">
        <v>1292</v>
      </c>
      <c r="I182" s="16" t="s">
        <v>45</v>
      </c>
      <c r="J182" s="34" t="s">
        <v>210</v>
      </c>
      <c r="K182" s="14" t="s">
        <v>46</v>
      </c>
      <c r="L182" s="18" t="s">
        <v>47</v>
      </c>
      <c r="M182" s="19" t="s">
        <v>1293</v>
      </c>
      <c r="N182" s="20">
        <v>22479</v>
      </c>
      <c r="O182" s="34" t="s">
        <v>1286</v>
      </c>
      <c r="P182" s="14" t="s">
        <v>1287</v>
      </c>
      <c r="Q182" s="22">
        <v>35521</v>
      </c>
      <c r="R182" s="22">
        <v>35717</v>
      </c>
      <c r="S182" s="14" t="s">
        <v>1251</v>
      </c>
      <c r="T182" s="22">
        <v>35309</v>
      </c>
      <c r="U182" s="22">
        <v>35308</v>
      </c>
      <c r="V182" s="23">
        <v>363</v>
      </c>
      <c r="W182" s="24">
        <v>11</v>
      </c>
      <c r="X182" s="24">
        <v>3</v>
      </c>
      <c r="Y182" s="32">
        <f t="shared" ca="1" si="6"/>
        <v>56</v>
      </c>
      <c r="Z182" s="32">
        <f t="shared" ca="1" si="7"/>
        <v>10</v>
      </c>
      <c r="AA182" s="26">
        <f t="shared" si="8"/>
        <v>46235</v>
      </c>
      <c r="AB182" s="26" t="s">
        <v>1294</v>
      </c>
      <c r="AC182" s="14" t="s">
        <v>53</v>
      </c>
      <c r="AD182" s="27">
        <v>2005</v>
      </c>
      <c r="AE182" s="29" t="s">
        <v>171</v>
      </c>
      <c r="AF182" s="29" t="s">
        <v>55</v>
      </c>
      <c r="AG182" s="15" t="s">
        <v>246</v>
      </c>
      <c r="AH182" s="39">
        <v>101104811527</v>
      </c>
      <c r="AI182" s="15" t="s">
        <v>170</v>
      </c>
      <c r="AJ182" s="15" t="s">
        <v>171</v>
      </c>
      <c r="AK182" s="16" t="s">
        <v>60</v>
      </c>
      <c r="AL182" s="14" t="s">
        <v>172</v>
      </c>
      <c r="AM182" s="14" t="s">
        <v>119</v>
      </c>
    </row>
    <row r="183" spans="1:39" s="31" customFormat="1" ht="30" customHeight="1">
      <c r="A183" s="11">
        <v>178</v>
      </c>
      <c r="B183" s="12" t="s">
        <v>1295</v>
      </c>
      <c r="C183" s="13">
        <f>VLOOKUP(B183,[1]Sheet1!$A$2:$B$443,2,FALSE)</f>
        <v>11116106</v>
      </c>
      <c r="D183" s="14">
        <v>131661108</v>
      </c>
      <c r="E183" s="15" t="s">
        <v>1296</v>
      </c>
      <c r="F183" s="15" t="s">
        <v>42</v>
      </c>
      <c r="G183" s="15" t="s">
        <v>362</v>
      </c>
      <c r="H183" s="15" t="s">
        <v>1297</v>
      </c>
      <c r="I183" s="16" t="s">
        <v>45</v>
      </c>
      <c r="J183" s="34" t="s">
        <v>975</v>
      </c>
      <c r="K183" s="14" t="s">
        <v>46</v>
      </c>
      <c r="L183" s="18" t="s">
        <v>47</v>
      </c>
      <c r="M183" s="19" t="s">
        <v>545</v>
      </c>
      <c r="N183" s="20">
        <v>22596</v>
      </c>
      <c r="O183" s="34" t="s">
        <v>1286</v>
      </c>
      <c r="P183" s="14" t="s">
        <v>1287</v>
      </c>
      <c r="Q183" s="22">
        <v>35886</v>
      </c>
      <c r="R183" s="22">
        <v>35912</v>
      </c>
      <c r="S183" s="14" t="s">
        <v>1251</v>
      </c>
      <c r="T183" s="22">
        <v>35735</v>
      </c>
      <c r="U183" s="22" t="s">
        <v>1298</v>
      </c>
      <c r="V183" s="23">
        <v>344.1</v>
      </c>
      <c r="W183" s="24">
        <v>11</v>
      </c>
      <c r="X183" s="24">
        <v>2</v>
      </c>
      <c r="Y183" s="32">
        <f t="shared" ca="1" si="6"/>
        <v>56</v>
      </c>
      <c r="Z183" s="32">
        <f t="shared" ca="1" si="7"/>
        <v>6</v>
      </c>
      <c r="AA183" s="26">
        <f t="shared" si="8"/>
        <v>46357</v>
      </c>
      <c r="AB183" s="26" t="s">
        <v>1299</v>
      </c>
      <c r="AC183" s="14" t="s">
        <v>53</v>
      </c>
      <c r="AD183" s="27">
        <v>2003</v>
      </c>
      <c r="AE183" s="29" t="s">
        <v>1300</v>
      </c>
      <c r="AF183" s="29" t="s">
        <v>70</v>
      </c>
      <c r="AG183" s="15" t="s">
        <v>1301</v>
      </c>
      <c r="AH183" s="39">
        <v>101104811532</v>
      </c>
      <c r="AI183" s="15" t="s">
        <v>170</v>
      </c>
      <c r="AJ183" s="15" t="s">
        <v>142</v>
      </c>
      <c r="AK183" s="16" t="s">
        <v>60</v>
      </c>
      <c r="AL183" s="14" t="s">
        <v>145</v>
      </c>
      <c r="AM183" s="14" t="s">
        <v>119</v>
      </c>
    </row>
    <row r="184" spans="1:39" s="31" customFormat="1" ht="30" customHeight="1">
      <c r="A184" s="11">
        <v>179</v>
      </c>
      <c r="B184" s="12" t="s">
        <v>1302</v>
      </c>
      <c r="C184" s="13">
        <f>VLOOKUP(B184,[1]Sheet1!$A$2:$B$443,2,FALSE)</f>
        <v>5076703</v>
      </c>
      <c r="D184" s="14">
        <v>132095956</v>
      </c>
      <c r="E184" s="15" t="s">
        <v>1303</v>
      </c>
      <c r="F184" s="15" t="s">
        <v>42</v>
      </c>
      <c r="G184" s="15" t="s">
        <v>1304</v>
      </c>
      <c r="H184" s="15" t="s">
        <v>1305</v>
      </c>
      <c r="I184" s="16" t="s">
        <v>45</v>
      </c>
      <c r="J184" s="34" t="s">
        <v>757</v>
      </c>
      <c r="K184" s="14" t="s">
        <v>46</v>
      </c>
      <c r="L184" s="18" t="s">
        <v>47</v>
      </c>
      <c r="M184" s="19" t="s">
        <v>67</v>
      </c>
      <c r="N184" s="20">
        <v>24658</v>
      </c>
      <c r="O184" s="34" t="s">
        <v>1286</v>
      </c>
      <c r="P184" s="14" t="s">
        <v>1287</v>
      </c>
      <c r="Q184" s="22">
        <v>38443</v>
      </c>
      <c r="R184" s="22">
        <v>38644</v>
      </c>
      <c r="S184" s="14" t="s">
        <v>1251</v>
      </c>
      <c r="T184" s="22">
        <v>36861</v>
      </c>
      <c r="U184" s="22">
        <v>36860</v>
      </c>
      <c r="V184" s="23">
        <v>318.44</v>
      </c>
      <c r="W184" s="24">
        <v>11</v>
      </c>
      <c r="X184" s="24">
        <v>1</v>
      </c>
      <c r="Y184" s="32">
        <f t="shared" ca="1" si="6"/>
        <v>50</v>
      </c>
      <c r="Z184" s="32">
        <f t="shared" ca="1" si="7"/>
        <v>10</v>
      </c>
      <c r="AA184" s="26">
        <f t="shared" si="8"/>
        <v>48427</v>
      </c>
      <c r="AB184" s="26" t="s">
        <v>1306</v>
      </c>
      <c r="AC184" s="14" t="s">
        <v>53</v>
      </c>
      <c r="AD184" s="27">
        <v>2014</v>
      </c>
      <c r="AE184" s="29" t="s">
        <v>317</v>
      </c>
      <c r="AF184" s="29" t="s">
        <v>70</v>
      </c>
      <c r="AG184" s="15" t="s">
        <v>314</v>
      </c>
      <c r="AH184" s="40" t="s">
        <v>1307</v>
      </c>
      <c r="AI184" s="15" t="s">
        <v>971</v>
      </c>
      <c r="AJ184" s="15" t="s">
        <v>1308</v>
      </c>
      <c r="AK184" s="16" t="s">
        <v>60</v>
      </c>
      <c r="AL184" s="14" t="s">
        <v>128</v>
      </c>
      <c r="AM184" s="14" t="s">
        <v>129</v>
      </c>
    </row>
    <row r="185" spans="1:39" s="31" customFormat="1" ht="30" customHeight="1">
      <c r="A185" s="11">
        <v>180</v>
      </c>
      <c r="B185" s="12" t="s">
        <v>1309</v>
      </c>
      <c r="C185" s="13">
        <f>VLOOKUP(B185,[1]Sheet1!$A$2:$B$443,2,FALSE)</f>
        <v>31086602</v>
      </c>
      <c r="D185" s="14">
        <v>132055436</v>
      </c>
      <c r="E185" s="15" t="s">
        <v>1310</v>
      </c>
      <c r="F185" s="15" t="s">
        <v>42</v>
      </c>
      <c r="G185" s="15" t="s">
        <v>78</v>
      </c>
      <c r="H185" s="15" t="s">
        <v>1311</v>
      </c>
      <c r="I185" s="16" t="s">
        <v>45</v>
      </c>
      <c r="J185" s="34" t="s">
        <v>267</v>
      </c>
      <c r="K185" s="14" t="s">
        <v>184</v>
      </c>
      <c r="L185" s="18" t="s">
        <v>101</v>
      </c>
      <c r="M185" s="19" t="s">
        <v>555</v>
      </c>
      <c r="N185" s="20">
        <v>24350</v>
      </c>
      <c r="O185" s="34" t="s">
        <v>1286</v>
      </c>
      <c r="P185" s="14" t="s">
        <v>1287</v>
      </c>
      <c r="Q185" s="22">
        <v>39173</v>
      </c>
      <c r="R185" s="22">
        <v>39212</v>
      </c>
      <c r="S185" s="14" t="s">
        <v>1251</v>
      </c>
      <c r="T185" s="22">
        <v>39083</v>
      </c>
      <c r="U185" s="22">
        <v>39081</v>
      </c>
      <c r="V185" s="23">
        <v>338</v>
      </c>
      <c r="W185" s="24">
        <v>14</v>
      </c>
      <c r="X185" s="24">
        <v>1</v>
      </c>
      <c r="Y185" s="32">
        <f t="shared" ca="1" si="6"/>
        <v>51</v>
      </c>
      <c r="Z185" s="32">
        <f t="shared" ca="1" si="7"/>
        <v>9</v>
      </c>
      <c r="AA185" s="26">
        <f t="shared" si="8"/>
        <v>48092</v>
      </c>
      <c r="AB185" s="26" t="s">
        <v>1312</v>
      </c>
      <c r="AC185" s="14" t="s">
        <v>53</v>
      </c>
      <c r="AD185" s="27">
        <v>2012</v>
      </c>
      <c r="AE185" s="29" t="s">
        <v>73</v>
      </c>
      <c r="AF185" s="29" t="s">
        <v>55</v>
      </c>
      <c r="AG185" s="15" t="s">
        <v>56</v>
      </c>
      <c r="AH185" s="39">
        <v>12100104801600</v>
      </c>
      <c r="AI185" s="15" t="s">
        <v>656</v>
      </c>
      <c r="AJ185" s="15" t="s">
        <v>73</v>
      </c>
      <c r="AK185" s="16" t="s">
        <v>60</v>
      </c>
      <c r="AL185" s="14" t="s">
        <v>714</v>
      </c>
      <c r="AM185" s="14" t="s">
        <v>75</v>
      </c>
    </row>
    <row r="186" spans="1:39" s="31" customFormat="1" ht="30" customHeight="1">
      <c r="A186" s="11">
        <v>181</v>
      </c>
      <c r="B186" s="12" t="s">
        <v>1313</v>
      </c>
      <c r="C186" s="13">
        <f>VLOOKUP(B186,[1]Sheet1!$A$2:$B$443,2,FALSE)</f>
        <v>1126010</v>
      </c>
      <c r="D186" s="14">
        <v>131882071</v>
      </c>
      <c r="E186" s="15" t="s">
        <v>1314</v>
      </c>
      <c r="F186" s="15" t="s">
        <v>42</v>
      </c>
      <c r="G186" s="15" t="s">
        <v>139</v>
      </c>
      <c r="H186" s="15" t="s">
        <v>1315</v>
      </c>
      <c r="I186" s="16" t="s">
        <v>45</v>
      </c>
      <c r="J186" s="34" t="s">
        <v>183</v>
      </c>
      <c r="K186" s="14" t="s">
        <v>46</v>
      </c>
      <c r="L186" s="18" t="s">
        <v>47</v>
      </c>
      <c r="M186" s="19" t="s">
        <v>530</v>
      </c>
      <c r="N186" s="20">
        <v>22251</v>
      </c>
      <c r="O186" s="34" t="s">
        <v>1286</v>
      </c>
      <c r="P186" s="14" t="s">
        <v>1287</v>
      </c>
      <c r="Q186" s="22">
        <v>39539</v>
      </c>
      <c r="R186" s="22">
        <v>39613</v>
      </c>
      <c r="S186" s="14" t="s">
        <v>1251</v>
      </c>
      <c r="T186" s="22">
        <v>39387</v>
      </c>
      <c r="U186" s="22">
        <v>39386</v>
      </c>
      <c r="V186" s="23">
        <v>372</v>
      </c>
      <c r="W186" s="24">
        <v>18</v>
      </c>
      <c r="X186" s="24">
        <v>1</v>
      </c>
      <c r="Y186" s="32">
        <f t="shared" ca="1" si="6"/>
        <v>57</v>
      </c>
      <c r="Z186" s="32">
        <f t="shared" ca="1" si="7"/>
        <v>5</v>
      </c>
      <c r="AA186" s="26">
        <f t="shared" si="8"/>
        <v>46023</v>
      </c>
      <c r="AB186" s="26" t="s">
        <v>1316</v>
      </c>
      <c r="AC186" s="14" t="s">
        <v>53</v>
      </c>
      <c r="AD186" s="27">
        <v>2012</v>
      </c>
      <c r="AE186" s="29" t="s">
        <v>389</v>
      </c>
      <c r="AF186" s="29" t="s">
        <v>70</v>
      </c>
      <c r="AG186" s="15" t="s">
        <v>314</v>
      </c>
      <c r="AH186" s="38" t="s">
        <v>1317</v>
      </c>
      <c r="AI186" s="15" t="s">
        <v>914</v>
      </c>
      <c r="AJ186" s="15" t="s">
        <v>788</v>
      </c>
      <c r="AK186" s="16" t="s">
        <v>60</v>
      </c>
      <c r="AL186" s="14" t="s">
        <v>789</v>
      </c>
      <c r="AM186" s="14" t="s">
        <v>129</v>
      </c>
    </row>
    <row r="187" spans="1:39" s="31" customFormat="1" ht="30" customHeight="1">
      <c r="A187" s="11">
        <v>182</v>
      </c>
      <c r="B187" s="12" t="s">
        <v>1318</v>
      </c>
      <c r="C187" s="13">
        <f>VLOOKUP(B187,[1]Sheet1!$A$2:$B$443,2,FALSE)</f>
        <v>20057101</v>
      </c>
      <c r="D187" s="14">
        <v>132297797</v>
      </c>
      <c r="E187" s="15" t="s">
        <v>1319</v>
      </c>
      <c r="F187" s="15" t="s">
        <v>42</v>
      </c>
      <c r="G187" s="15" t="s">
        <v>748</v>
      </c>
      <c r="H187" s="15" t="s">
        <v>1320</v>
      </c>
      <c r="I187" s="16" t="s">
        <v>45</v>
      </c>
      <c r="J187" s="34" t="s">
        <v>1088</v>
      </c>
      <c r="K187" s="14" t="s">
        <v>46</v>
      </c>
      <c r="L187" s="18" t="s">
        <v>101</v>
      </c>
      <c r="M187" s="19" t="s">
        <v>1321</v>
      </c>
      <c r="N187" s="20">
        <v>26073</v>
      </c>
      <c r="O187" s="34" t="s">
        <v>1286</v>
      </c>
      <c r="P187" s="14" t="s">
        <v>1287</v>
      </c>
      <c r="Q187" s="22">
        <v>40269</v>
      </c>
      <c r="R187" s="22">
        <v>40328</v>
      </c>
      <c r="S187" s="14" t="s">
        <v>1251</v>
      </c>
      <c r="T187" s="22">
        <v>38473</v>
      </c>
      <c r="U187" s="22">
        <v>38442</v>
      </c>
      <c r="V187" s="23">
        <v>300.3</v>
      </c>
      <c r="W187" s="24">
        <v>8</v>
      </c>
      <c r="X187" s="24">
        <v>4</v>
      </c>
      <c r="Y187" s="32">
        <f ca="1">IF(MONTH(TODAY())&gt;MONTH(N187),YEAR(TODAY())-YEAR(N187),YEAR(TODAY())-YEAR(N187)-1)</f>
        <v>46</v>
      </c>
      <c r="Z187" s="32">
        <f ca="1">IF(MONTH(TODAY())&gt;MONTH(N187),MONTH(TODAY())-MONTH(N187),MONTH(TODAY())+12-MONTH(N187))</f>
        <v>12</v>
      </c>
      <c r="AA187" s="26">
        <f>IF(S187="Profesor",(DATE(YEAR(N187)+70,MONTH(N187)+1,1)),(DATE(YEAR(N187)+65,MONTH(N187)+1,1)) )</f>
        <v>49827</v>
      </c>
      <c r="AB187" s="26" t="s">
        <v>1322</v>
      </c>
      <c r="AC187" s="14" t="s">
        <v>53</v>
      </c>
      <c r="AD187" s="27">
        <v>2014</v>
      </c>
      <c r="AE187" s="29" t="s">
        <v>913</v>
      </c>
      <c r="AF187" s="29" t="s">
        <v>55</v>
      </c>
      <c r="AG187" s="15" t="s">
        <v>1323</v>
      </c>
      <c r="AH187" s="40" t="s">
        <v>1324</v>
      </c>
      <c r="AI187" s="15" t="s">
        <v>971</v>
      </c>
      <c r="AJ187" s="15" t="s">
        <v>1325</v>
      </c>
      <c r="AK187" s="16" t="s">
        <v>60</v>
      </c>
      <c r="AL187" s="14" t="s">
        <v>1326</v>
      </c>
      <c r="AM187" s="14" t="s">
        <v>97</v>
      </c>
    </row>
    <row r="188" spans="1:39" s="31" customFormat="1" ht="30" customHeight="1">
      <c r="A188" s="11">
        <v>183</v>
      </c>
      <c r="B188" s="12" t="s">
        <v>1327</v>
      </c>
      <c r="C188" s="13">
        <f>VLOOKUP(B188,[1]Sheet1!$A$2:$B$443,2,FALSE)</f>
        <v>14115602</v>
      </c>
      <c r="D188" s="14">
        <v>131918554</v>
      </c>
      <c r="E188" s="15" t="s">
        <v>1328</v>
      </c>
      <c r="F188" s="15" t="s">
        <v>406</v>
      </c>
      <c r="G188" s="15" t="s">
        <v>1329</v>
      </c>
      <c r="H188" s="15" t="s">
        <v>1330</v>
      </c>
      <c r="I188" s="16" t="s">
        <v>45</v>
      </c>
      <c r="J188" s="34" t="s">
        <v>183</v>
      </c>
      <c r="K188" s="14" t="s">
        <v>46</v>
      </c>
      <c r="L188" s="18" t="s">
        <v>47</v>
      </c>
      <c r="M188" s="19" t="s">
        <v>530</v>
      </c>
      <c r="N188" s="20">
        <v>20773</v>
      </c>
      <c r="O188" s="34" t="s">
        <v>1286</v>
      </c>
      <c r="P188" s="14" t="s">
        <v>1287</v>
      </c>
      <c r="Q188" s="22">
        <v>40269</v>
      </c>
      <c r="R188" s="22">
        <v>40301</v>
      </c>
      <c r="S188" s="14" t="s">
        <v>1251</v>
      </c>
      <c r="T188" s="22">
        <v>40179</v>
      </c>
      <c r="U188" s="22">
        <v>40178</v>
      </c>
      <c r="V188" s="23">
        <f>394.95+47.6</f>
        <v>442.55</v>
      </c>
      <c r="W188" s="24">
        <v>20</v>
      </c>
      <c r="X188" s="24">
        <v>1</v>
      </c>
      <c r="Y188" s="32">
        <f t="shared" ca="1" si="6"/>
        <v>61</v>
      </c>
      <c r="Z188" s="32">
        <f t="shared" ca="1" si="7"/>
        <v>6</v>
      </c>
      <c r="AA188" s="26">
        <f t="shared" si="8"/>
        <v>44531</v>
      </c>
      <c r="AB188" s="26" t="s">
        <v>1331</v>
      </c>
      <c r="AC188" s="14" t="s">
        <v>409</v>
      </c>
      <c r="AD188" s="27">
        <v>1987</v>
      </c>
      <c r="AE188" s="29" t="s">
        <v>1332</v>
      </c>
      <c r="AF188" s="29" t="s">
        <v>70</v>
      </c>
      <c r="AG188" s="15" t="s">
        <v>1333</v>
      </c>
      <c r="AH188" s="38" t="s">
        <v>1334</v>
      </c>
      <c r="AI188" s="15" t="s">
        <v>914</v>
      </c>
      <c r="AJ188" s="15" t="s">
        <v>1335</v>
      </c>
      <c r="AK188" s="16" t="s">
        <v>60</v>
      </c>
      <c r="AL188" s="14" t="s">
        <v>862</v>
      </c>
      <c r="AM188" s="14" t="s">
        <v>129</v>
      </c>
    </row>
    <row r="189" spans="1:39" s="31" customFormat="1" ht="30" customHeight="1">
      <c r="A189" s="11">
        <v>184</v>
      </c>
      <c r="B189" s="12" t="s">
        <v>1336</v>
      </c>
      <c r="C189" s="13">
        <f>VLOOKUP(B189,[1]Sheet1!$A$2:$B$443,2,FALSE)</f>
        <v>23046902</v>
      </c>
      <c r="D189" s="14">
        <v>132091509</v>
      </c>
      <c r="E189" s="15" t="s">
        <v>1337</v>
      </c>
      <c r="F189" s="15" t="s">
        <v>43</v>
      </c>
      <c r="G189" s="15" t="s">
        <v>1224</v>
      </c>
      <c r="H189" s="15" t="s">
        <v>1338</v>
      </c>
      <c r="I189" s="16" t="s">
        <v>45</v>
      </c>
      <c r="J189" s="34" t="s">
        <v>757</v>
      </c>
      <c r="K189" s="14" t="s">
        <v>46</v>
      </c>
      <c r="L189" s="18" t="s">
        <v>47</v>
      </c>
      <c r="M189" s="19" t="s">
        <v>155</v>
      </c>
      <c r="N189" s="20">
        <v>25316</v>
      </c>
      <c r="O189" s="34" t="s">
        <v>1286</v>
      </c>
      <c r="P189" s="14" t="s">
        <v>1287</v>
      </c>
      <c r="Q189" s="22">
        <v>40269</v>
      </c>
      <c r="R189" s="22">
        <v>40301</v>
      </c>
      <c r="S189" s="14" t="s">
        <v>1251</v>
      </c>
      <c r="T189" s="22">
        <v>40179</v>
      </c>
      <c r="U189" s="22">
        <v>40178</v>
      </c>
      <c r="V189" s="23">
        <v>442.5</v>
      </c>
      <c r="W189" s="24">
        <v>16</v>
      </c>
      <c r="X189" s="24">
        <v>1</v>
      </c>
      <c r="Y189" s="32">
        <f t="shared" ca="1" si="6"/>
        <v>49</v>
      </c>
      <c r="Z189" s="32">
        <f t="shared" ca="1" si="7"/>
        <v>1</v>
      </c>
      <c r="AA189" s="26">
        <f t="shared" si="8"/>
        <v>49065</v>
      </c>
      <c r="AB189" s="26" t="s">
        <v>1339</v>
      </c>
      <c r="AC189" s="14" t="s">
        <v>409</v>
      </c>
      <c r="AD189" s="27">
        <v>2006</v>
      </c>
      <c r="AE189" s="29" t="s">
        <v>389</v>
      </c>
      <c r="AF189" s="29" t="s">
        <v>70</v>
      </c>
      <c r="AG189" s="15" t="s">
        <v>314</v>
      </c>
      <c r="AH189" s="38" t="s">
        <v>1340</v>
      </c>
      <c r="AI189" s="15" t="s">
        <v>316</v>
      </c>
      <c r="AJ189" s="15" t="s">
        <v>389</v>
      </c>
      <c r="AK189" s="16" t="s">
        <v>60</v>
      </c>
      <c r="AL189" s="14" t="s">
        <v>789</v>
      </c>
      <c r="AM189" s="14" t="s">
        <v>129</v>
      </c>
    </row>
    <row r="190" spans="1:39" s="31" customFormat="1" ht="30" customHeight="1">
      <c r="A190" s="11">
        <v>185</v>
      </c>
      <c r="B190" s="12" t="s">
        <v>1341</v>
      </c>
      <c r="C190" s="13">
        <f>VLOOKUP(B190,[1]Sheet1!$A$2:$B$443,2,FALSE)</f>
        <v>3106402</v>
      </c>
      <c r="D190" s="14">
        <v>131882075</v>
      </c>
      <c r="E190" s="15" t="s">
        <v>1342</v>
      </c>
      <c r="F190" s="15" t="s">
        <v>458</v>
      </c>
      <c r="G190" s="15" t="s">
        <v>78</v>
      </c>
      <c r="H190" s="15" t="s">
        <v>1343</v>
      </c>
      <c r="I190" s="16" t="s">
        <v>45</v>
      </c>
      <c r="J190" s="34" t="s">
        <v>183</v>
      </c>
      <c r="K190" s="14" t="s">
        <v>184</v>
      </c>
      <c r="L190" s="18" t="s">
        <v>101</v>
      </c>
      <c r="M190" s="19" t="s">
        <v>545</v>
      </c>
      <c r="N190" s="20">
        <v>23653</v>
      </c>
      <c r="O190" s="34" t="s">
        <v>1286</v>
      </c>
      <c r="P190" s="14" t="s">
        <v>1287</v>
      </c>
      <c r="Q190" s="22">
        <v>40817</v>
      </c>
      <c r="R190" s="22">
        <v>40861</v>
      </c>
      <c r="S190" s="14" t="s">
        <v>1251</v>
      </c>
      <c r="T190" s="22">
        <v>40634</v>
      </c>
      <c r="U190" s="22">
        <v>40633</v>
      </c>
      <c r="V190" s="23">
        <v>402.4</v>
      </c>
      <c r="W190" s="24">
        <v>21</v>
      </c>
      <c r="X190" s="24">
        <v>7</v>
      </c>
      <c r="Y190" s="32">
        <f t="shared" ca="1" si="6"/>
        <v>53</v>
      </c>
      <c r="Z190" s="32">
        <f t="shared" ca="1" si="7"/>
        <v>7</v>
      </c>
      <c r="AA190" s="26">
        <f t="shared" si="8"/>
        <v>47423</v>
      </c>
      <c r="AB190" s="26" t="s">
        <v>1344</v>
      </c>
      <c r="AC190" s="14" t="s">
        <v>409</v>
      </c>
      <c r="AD190" s="27">
        <v>2010</v>
      </c>
      <c r="AE190" s="28" t="s">
        <v>54</v>
      </c>
      <c r="AF190" s="29" t="s">
        <v>55</v>
      </c>
      <c r="AG190" s="15" t="s">
        <v>1146</v>
      </c>
      <c r="AH190" s="38" t="s">
        <v>1345</v>
      </c>
      <c r="AI190" s="15" t="s">
        <v>316</v>
      </c>
      <c r="AJ190" s="15" t="s">
        <v>788</v>
      </c>
      <c r="AK190" s="16" t="s">
        <v>60</v>
      </c>
      <c r="AL190" s="14" t="s">
        <v>789</v>
      </c>
      <c r="AM190" s="14" t="s">
        <v>129</v>
      </c>
    </row>
    <row r="191" spans="1:39" s="31" customFormat="1" ht="30" customHeight="1">
      <c r="A191" s="11">
        <v>186</v>
      </c>
      <c r="B191" s="12" t="s">
        <v>1346</v>
      </c>
      <c r="C191" s="13">
        <f>VLOOKUP(B191,[1]Sheet1!$A$2:$B$443,2,FALSE)</f>
        <v>2097601</v>
      </c>
      <c r="D191" s="14">
        <v>132255781</v>
      </c>
      <c r="E191" s="15" t="s">
        <v>1347</v>
      </c>
      <c r="F191" s="15" t="s">
        <v>42</v>
      </c>
      <c r="G191" s="15" t="s">
        <v>591</v>
      </c>
      <c r="H191" s="15" t="s">
        <v>1348</v>
      </c>
      <c r="I191" s="16" t="s">
        <v>45</v>
      </c>
      <c r="J191" s="34" t="s">
        <v>1158</v>
      </c>
      <c r="K191" s="14" t="s">
        <v>46</v>
      </c>
      <c r="L191" s="18" t="s">
        <v>47</v>
      </c>
      <c r="M191" s="19" t="s">
        <v>90</v>
      </c>
      <c r="N191" s="20">
        <v>28005</v>
      </c>
      <c r="O191" s="34" t="s">
        <v>1286</v>
      </c>
      <c r="P191" s="14" t="s">
        <v>1287</v>
      </c>
      <c r="Q191" s="22">
        <v>40817</v>
      </c>
      <c r="R191" s="22">
        <v>40861</v>
      </c>
      <c r="S191" s="14" t="s">
        <v>1251</v>
      </c>
      <c r="T191" s="22">
        <v>40725</v>
      </c>
      <c r="U191" s="22">
        <v>40724</v>
      </c>
      <c r="V191" s="23">
        <v>380</v>
      </c>
      <c r="W191" s="24">
        <v>11</v>
      </c>
      <c r="X191" s="24">
        <v>7</v>
      </c>
      <c r="Y191" s="32">
        <f t="shared" ca="1" si="6"/>
        <v>41</v>
      </c>
      <c r="Z191" s="32">
        <f t="shared" ca="1" si="7"/>
        <v>8</v>
      </c>
      <c r="AA191" s="26">
        <f t="shared" si="8"/>
        <v>51775</v>
      </c>
      <c r="AB191" s="26" t="s">
        <v>1349</v>
      </c>
      <c r="AC191" s="14" t="s">
        <v>53</v>
      </c>
      <c r="AD191" s="27">
        <v>2015</v>
      </c>
      <c r="AE191" s="29" t="s">
        <v>317</v>
      </c>
      <c r="AF191" s="29" t="s">
        <v>70</v>
      </c>
      <c r="AG191" s="15" t="s">
        <v>1350</v>
      </c>
      <c r="AH191" s="40" t="s">
        <v>1351</v>
      </c>
      <c r="AI191" s="15" t="s">
        <v>971</v>
      </c>
      <c r="AJ191" s="15" t="s">
        <v>317</v>
      </c>
      <c r="AK191" s="16" t="s">
        <v>60</v>
      </c>
      <c r="AL191" s="14" t="s">
        <v>189</v>
      </c>
      <c r="AM191" s="14" t="s">
        <v>129</v>
      </c>
    </row>
    <row r="192" spans="1:39" s="31" customFormat="1" ht="30" customHeight="1">
      <c r="A192" s="11">
        <v>187</v>
      </c>
      <c r="B192" s="12" t="s">
        <v>1352</v>
      </c>
      <c r="C192" s="13">
        <f>VLOOKUP(B192,[1]Sheet1!$A$2:$B$443,2,FALSE)</f>
        <v>9046902</v>
      </c>
      <c r="D192" s="14">
        <v>132174240</v>
      </c>
      <c r="E192" s="15" t="s">
        <v>1353</v>
      </c>
      <c r="F192" s="15" t="s">
        <v>43</v>
      </c>
      <c r="G192" s="15" t="s">
        <v>591</v>
      </c>
      <c r="H192" s="15" t="s">
        <v>1354</v>
      </c>
      <c r="I192" s="16" t="s">
        <v>45</v>
      </c>
      <c r="J192" s="34" t="s">
        <v>750</v>
      </c>
      <c r="K192" s="14" t="s">
        <v>46</v>
      </c>
      <c r="L192" s="18" t="s">
        <v>47</v>
      </c>
      <c r="M192" s="19" t="s">
        <v>281</v>
      </c>
      <c r="N192" s="20">
        <v>25302</v>
      </c>
      <c r="O192" s="34" t="s">
        <v>1286</v>
      </c>
      <c r="P192" s="14" t="s">
        <v>1287</v>
      </c>
      <c r="Q192" s="22">
        <v>41000</v>
      </c>
      <c r="R192" s="22">
        <v>41043</v>
      </c>
      <c r="S192" s="14" t="s">
        <v>1251</v>
      </c>
      <c r="T192" s="22">
        <v>39203</v>
      </c>
      <c r="U192" s="22">
        <v>39202</v>
      </c>
      <c r="V192" s="23">
        <f>380.24</f>
        <v>380.24</v>
      </c>
      <c r="W192" s="24">
        <v>15</v>
      </c>
      <c r="X192" s="24">
        <v>1</v>
      </c>
      <c r="Y192" s="32">
        <f t="shared" ca="1" si="6"/>
        <v>49</v>
      </c>
      <c r="Z192" s="32">
        <f t="shared" ca="1" si="7"/>
        <v>1</v>
      </c>
      <c r="AA192" s="26">
        <f t="shared" si="8"/>
        <v>49065</v>
      </c>
      <c r="AB192" s="26" t="s">
        <v>1355</v>
      </c>
      <c r="AC192" s="14" t="s">
        <v>409</v>
      </c>
      <c r="AD192" s="27">
        <v>2011</v>
      </c>
      <c r="AE192" s="29" t="s">
        <v>788</v>
      </c>
      <c r="AF192" s="29" t="s">
        <v>55</v>
      </c>
      <c r="AG192" s="15" t="s">
        <v>411</v>
      </c>
      <c r="AH192" s="38" t="s">
        <v>1356</v>
      </c>
      <c r="AI192" s="15" t="s">
        <v>316</v>
      </c>
      <c r="AJ192" s="15" t="s">
        <v>788</v>
      </c>
      <c r="AK192" s="16" t="s">
        <v>60</v>
      </c>
      <c r="AL192" s="14" t="s">
        <v>789</v>
      </c>
      <c r="AM192" s="14" t="s">
        <v>129</v>
      </c>
    </row>
    <row r="193" spans="1:39" s="31" customFormat="1" ht="38.25">
      <c r="A193" s="11">
        <v>188</v>
      </c>
      <c r="B193" s="12" t="s">
        <v>1357</v>
      </c>
      <c r="C193" s="13">
        <f>VLOOKUP(B193,[1]Sheet1!$A$2:$B$443,2,FALSE)</f>
        <v>7127207</v>
      </c>
      <c r="D193" s="14">
        <v>132299687</v>
      </c>
      <c r="E193" s="15" t="s">
        <v>1358</v>
      </c>
      <c r="F193" s="15" t="s">
        <v>43</v>
      </c>
      <c r="G193" s="15" t="s">
        <v>1359</v>
      </c>
      <c r="H193" s="15" t="s">
        <v>1360</v>
      </c>
      <c r="I193" s="16" t="s">
        <v>45</v>
      </c>
      <c r="J193" s="34" t="s">
        <v>777</v>
      </c>
      <c r="K193" s="14" t="s">
        <v>184</v>
      </c>
      <c r="L193" s="18" t="s">
        <v>47</v>
      </c>
      <c r="M193" s="19" t="s">
        <v>1361</v>
      </c>
      <c r="N193" s="20">
        <v>26640</v>
      </c>
      <c r="O193" s="34" t="s">
        <v>1286</v>
      </c>
      <c r="P193" s="14" t="s">
        <v>1287</v>
      </c>
      <c r="Q193" s="22">
        <v>41365</v>
      </c>
      <c r="R193" s="22">
        <v>41460</v>
      </c>
      <c r="S193" s="14" t="s">
        <v>1251</v>
      </c>
      <c r="T193" s="22">
        <v>40513</v>
      </c>
      <c r="U193" s="22">
        <v>40512</v>
      </c>
      <c r="V193" s="23">
        <v>308.55</v>
      </c>
      <c r="W193" s="24">
        <v>10</v>
      </c>
      <c r="X193" s="24">
        <v>4</v>
      </c>
      <c r="Y193" s="32">
        <f t="shared" ca="1" si="6"/>
        <v>45</v>
      </c>
      <c r="Z193" s="32">
        <f t="shared" ca="1" si="7"/>
        <v>5</v>
      </c>
      <c r="AA193" s="26">
        <f t="shared" si="8"/>
        <v>50406</v>
      </c>
      <c r="AB193" s="26" t="s">
        <v>1362</v>
      </c>
      <c r="AC193" s="14" t="s">
        <v>409</v>
      </c>
      <c r="AD193" s="27">
        <v>2009</v>
      </c>
      <c r="AE193" s="29" t="s">
        <v>1363</v>
      </c>
      <c r="AF193" s="29" t="s">
        <v>70</v>
      </c>
      <c r="AG193" s="15" t="s">
        <v>239</v>
      </c>
      <c r="AH193" s="39">
        <v>12100104805846</v>
      </c>
      <c r="AI193" s="15" t="s">
        <v>656</v>
      </c>
      <c r="AJ193" s="15" t="s">
        <v>596</v>
      </c>
      <c r="AK193" s="16" t="s">
        <v>60</v>
      </c>
      <c r="AL193" s="14" t="s">
        <v>598</v>
      </c>
      <c r="AM193" s="14" t="s">
        <v>599</v>
      </c>
    </row>
    <row r="194" spans="1:39" s="31" customFormat="1" ht="30" customHeight="1">
      <c r="A194" s="11">
        <v>189</v>
      </c>
      <c r="B194" s="12" t="s">
        <v>1364</v>
      </c>
      <c r="C194" s="13">
        <f>VLOOKUP(B194,[1]Sheet1!$A$2:$B$443,2,FALSE)</f>
        <v>19017602</v>
      </c>
      <c r="D194" s="14">
        <v>132304360</v>
      </c>
      <c r="E194" s="15" t="s">
        <v>1365</v>
      </c>
      <c r="F194" s="15" t="s">
        <v>43</v>
      </c>
      <c r="G194" s="15" t="s">
        <v>1366</v>
      </c>
      <c r="H194" s="15" t="s">
        <v>1367</v>
      </c>
      <c r="I194" s="16" t="s">
        <v>45</v>
      </c>
      <c r="J194" s="34" t="s">
        <v>1151</v>
      </c>
      <c r="K194" s="14" t="s">
        <v>184</v>
      </c>
      <c r="L194" s="18" t="s">
        <v>47</v>
      </c>
      <c r="M194" s="19" t="s">
        <v>530</v>
      </c>
      <c r="N194" s="20">
        <v>27778</v>
      </c>
      <c r="O194" s="34" t="s">
        <v>1286</v>
      </c>
      <c r="P194" s="14" t="s">
        <v>1287</v>
      </c>
      <c r="Q194" s="22">
        <v>41548</v>
      </c>
      <c r="R194" s="22">
        <v>41648</v>
      </c>
      <c r="S194" s="14" t="s">
        <v>1251</v>
      </c>
      <c r="T194" s="22">
        <v>39904</v>
      </c>
      <c r="U194" s="22">
        <v>39903</v>
      </c>
      <c r="V194" s="23">
        <v>317.60000000000002</v>
      </c>
      <c r="W194" s="24">
        <v>9</v>
      </c>
      <c r="X194" s="24">
        <v>10</v>
      </c>
      <c r="Y194" s="32">
        <f ca="1">IF(MONTH(TODAY())&gt;MONTH(N194),YEAR(TODAY())-YEAR(N194),YEAR(TODAY())-YEAR(N194)-1)</f>
        <v>42</v>
      </c>
      <c r="Z194" s="32">
        <f ca="1">IF(MONTH(TODAY())&gt;MONTH(N194),MONTH(TODAY())-MONTH(N194),MONTH(TODAY())+12-MONTH(N194))</f>
        <v>4</v>
      </c>
      <c r="AA194" s="26">
        <f>IF(S194="Profesor",(DATE(YEAR(N194)+70,MONTH(N194)+1,1)),(DATE(YEAR(N194)+65,MONTH(N194)+1,1)) )</f>
        <v>51533</v>
      </c>
      <c r="AB194" s="26" t="s">
        <v>1368</v>
      </c>
      <c r="AC194" s="14" t="s">
        <v>409</v>
      </c>
      <c r="AD194" s="27">
        <v>2012</v>
      </c>
      <c r="AE194" s="29" t="s">
        <v>1369</v>
      </c>
      <c r="AF194" s="29" t="s">
        <v>70</v>
      </c>
      <c r="AG194" s="15" t="s">
        <v>1370</v>
      </c>
      <c r="AH194" s="40" t="s">
        <v>1371</v>
      </c>
      <c r="AI194" s="15" t="s">
        <v>656</v>
      </c>
      <c r="AJ194" s="15" t="s">
        <v>225</v>
      </c>
      <c r="AK194" s="16" t="s">
        <v>597</v>
      </c>
      <c r="AL194" s="14" t="s">
        <v>226</v>
      </c>
      <c r="AM194" s="14" t="s">
        <v>119</v>
      </c>
    </row>
    <row r="195" spans="1:39" s="31" customFormat="1" ht="30" customHeight="1">
      <c r="A195" s="11">
        <v>190</v>
      </c>
      <c r="B195" s="12" t="s">
        <v>1372</v>
      </c>
      <c r="C195" s="13">
        <f>VLOOKUP(B195,[1]Sheet1!$A$2:$B$443,2,FALSE)</f>
        <v>11037802</v>
      </c>
      <c r="D195" s="14">
        <v>132304354</v>
      </c>
      <c r="E195" s="15" t="s">
        <v>1373</v>
      </c>
      <c r="F195" s="15" t="s">
        <v>1374</v>
      </c>
      <c r="G195" s="15" t="s">
        <v>1304</v>
      </c>
      <c r="H195" s="15" t="s">
        <v>1375</v>
      </c>
      <c r="I195" s="16" t="s">
        <v>45</v>
      </c>
      <c r="J195" s="34" t="s">
        <v>1151</v>
      </c>
      <c r="K195" s="14" t="s">
        <v>184</v>
      </c>
      <c r="L195" s="18" t="s">
        <v>47</v>
      </c>
      <c r="M195" s="19" t="s">
        <v>1376</v>
      </c>
      <c r="N195" s="20">
        <v>28560</v>
      </c>
      <c r="O195" s="34" t="s">
        <v>1286</v>
      </c>
      <c r="P195" s="14" t="s">
        <v>1287</v>
      </c>
      <c r="Q195" s="22">
        <v>41548</v>
      </c>
      <c r="R195" s="22">
        <v>41648</v>
      </c>
      <c r="S195" s="14" t="s">
        <v>1251</v>
      </c>
      <c r="T195" s="22">
        <v>41365</v>
      </c>
      <c r="U195" s="22">
        <v>41365</v>
      </c>
      <c r="V195" s="23">
        <v>370.25</v>
      </c>
      <c r="W195" s="24">
        <v>9</v>
      </c>
      <c r="X195" s="24">
        <v>10</v>
      </c>
      <c r="Y195" s="32">
        <f t="shared" ca="1" si="6"/>
        <v>40</v>
      </c>
      <c r="Z195" s="32">
        <f t="shared" ca="1" si="7"/>
        <v>2</v>
      </c>
      <c r="AA195" s="26">
        <f t="shared" si="8"/>
        <v>52322</v>
      </c>
      <c r="AB195" s="26" t="s">
        <v>1377</v>
      </c>
      <c r="AC195" s="14" t="s">
        <v>53</v>
      </c>
      <c r="AD195" s="14">
        <v>2017</v>
      </c>
      <c r="AE195" s="15" t="s">
        <v>317</v>
      </c>
      <c r="AF195" s="15" t="s">
        <v>70</v>
      </c>
      <c r="AG195" s="15" t="s">
        <v>314</v>
      </c>
      <c r="AH195" s="40" t="s">
        <v>1378</v>
      </c>
      <c r="AI195" s="15" t="s">
        <v>316</v>
      </c>
      <c r="AJ195" s="15" t="s">
        <v>317</v>
      </c>
      <c r="AK195" s="16" t="s">
        <v>60</v>
      </c>
      <c r="AL195" s="14" t="s">
        <v>827</v>
      </c>
      <c r="AM195" s="14" t="s">
        <v>129</v>
      </c>
    </row>
    <row r="196" spans="1:39" s="31" customFormat="1" ht="30" customHeight="1">
      <c r="A196" s="11">
        <v>191</v>
      </c>
      <c r="B196" s="12" t="s">
        <v>1379</v>
      </c>
      <c r="C196" s="13">
        <f>VLOOKUP(B196,[1]Sheet1!$A$2:$B$443,2,FALSE)</f>
        <v>10057103</v>
      </c>
      <c r="D196" s="14">
        <v>132230722</v>
      </c>
      <c r="E196" s="15" t="s">
        <v>1380</v>
      </c>
      <c r="F196" s="15" t="s">
        <v>43</v>
      </c>
      <c r="G196" s="15" t="s">
        <v>1124</v>
      </c>
      <c r="H196" s="15" t="s">
        <v>1381</v>
      </c>
      <c r="I196" s="16" t="s">
        <v>45</v>
      </c>
      <c r="J196" s="34" t="s">
        <v>593</v>
      </c>
      <c r="K196" s="14" t="s">
        <v>184</v>
      </c>
      <c r="L196" s="18" t="s">
        <v>47</v>
      </c>
      <c r="M196" s="19" t="s">
        <v>545</v>
      </c>
      <c r="N196" s="20">
        <v>26063</v>
      </c>
      <c r="O196" s="34" t="s">
        <v>1286</v>
      </c>
      <c r="P196" s="14" t="s">
        <v>1287</v>
      </c>
      <c r="Q196" s="22">
        <v>41730</v>
      </c>
      <c r="R196" s="22">
        <v>41904</v>
      </c>
      <c r="S196" s="14" t="s">
        <v>387</v>
      </c>
      <c r="T196" s="22">
        <v>41548</v>
      </c>
      <c r="U196" s="22">
        <v>41547</v>
      </c>
      <c r="V196" s="23">
        <v>417.8</v>
      </c>
      <c r="W196" s="24">
        <v>15</v>
      </c>
      <c r="X196" s="24">
        <v>1</v>
      </c>
      <c r="Y196" s="32">
        <f t="shared" ca="1" si="6"/>
        <v>46</v>
      </c>
      <c r="Z196" s="32">
        <f t="shared" ca="1" si="7"/>
        <v>12</v>
      </c>
      <c r="AA196" s="26">
        <f t="shared" si="8"/>
        <v>49827</v>
      </c>
      <c r="AB196" s="26" t="s">
        <v>1382</v>
      </c>
      <c r="AC196" s="14" t="s">
        <v>409</v>
      </c>
      <c r="AD196" s="27">
        <v>2003</v>
      </c>
      <c r="AE196" s="29" t="s">
        <v>1265</v>
      </c>
      <c r="AF196" s="29" t="s">
        <v>70</v>
      </c>
      <c r="AG196" s="15" t="s">
        <v>239</v>
      </c>
      <c r="AH196" s="40" t="s">
        <v>1383</v>
      </c>
      <c r="AI196" s="15" t="s">
        <v>316</v>
      </c>
      <c r="AJ196" s="15" t="s">
        <v>779</v>
      </c>
      <c r="AK196" s="16" t="s">
        <v>597</v>
      </c>
      <c r="AL196" s="14" t="s">
        <v>781</v>
      </c>
      <c r="AM196" s="14" t="s">
        <v>108</v>
      </c>
    </row>
    <row r="197" spans="1:39" s="31" customFormat="1" ht="30" customHeight="1">
      <c r="A197" s="11">
        <v>192</v>
      </c>
      <c r="B197" s="12" t="s">
        <v>1384</v>
      </c>
      <c r="C197" s="13">
        <f>VLOOKUP(B197,[1]Sheet1!$A$2:$B$443,2,FALSE)</f>
        <v>15087101</v>
      </c>
      <c r="D197" s="14">
        <v>132298881</v>
      </c>
      <c r="E197" s="15" t="s">
        <v>1385</v>
      </c>
      <c r="F197" s="15" t="s">
        <v>42</v>
      </c>
      <c r="G197" s="15" t="s">
        <v>591</v>
      </c>
      <c r="H197" s="15" t="s">
        <v>1386</v>
      </c>
      <c r="I197" s="16" t="s">
        <v>45</v>
      </c>
      <c r="J197" s="34" t="s">
        <v>1088</v>
      </c>
      <c r="K197" s="14" t="s">
        <v>46</v>
      </c>
      <c r="L197" s="18" t="s">
        <v>47</v>
      </c>
      <c r="M197" s="19" t="s">
        <v>90</v>
      </c>
      <c r="N197" s="20">
        <v>26160</v>
      </c>
      <c r="O197" s="34" t="s">
        <v>1286</v>
      </c>
      <c r="P197" s="14" t="s">
        <v>1287</v>
      </c>
      <c r="Q197" s="22">
        <v>41730</v>
      </c>
      <c r="R197" s="22">
        <v>41904</v>
      </c>
      <c r="S197" s="14" t="s">
        <v>1251</v>
      </c>
      <c r="T197" s="22">
        <v>40299</v>
      </c>
      <c r="U197" s="22">
        <v>40481</v>
      </c>
      <c r="V197" s="23">
        <v>371.2</v>
      </c>
      <c r="W197" s="24">
        <v>12</v>
      </c>
      <c r="X197" s="24">
        <v>4</v>
      </c>
      <c r="Y197" s="32">
        <f t="shared" ca="1" si="6"/>
        <v>46</v>
      </c>
      <c r="Z197" s="32">
        <f t="shared" ca="1" si="7"/>
        <v>9</v>
      </c>
      <c r="AA197" s="26">
        <f t="shared" si="8"/>
        <v>49919</v>
      </c>
      <c r="AB197" s="26" t="s">
        <v>1387</v>
      </c>
      <c r="AC197" s="14" t="s">
        <v>53</v>
      </c>
      <c r="AD197" s="27">
        <v>2009</v>
      </c>
      <c r="AE197" s="29" t="s">
        <v>212</v>
      </c>
      <c r="AF197" s="29" t="s">
        <v>55</v>
      </c>
      <c r="AG197" s="15" t="s">
        <v>246</v>
      </c>
      <c r="AH197" s="38" t="s">
        <v>1388</v>
      </c>
      <c r="AI197" s="15" t="s">
        <v>656</v>
      </c>
      <c r="AJ197" s="15" t="s">
        <v>212</v>
      </c>
      <c r="AK197" s="16" t="s">
        <v>60</v>
      </c>
      <c r="AL197" s="14" t="s">
        <v>162</v>
      </c>
      <c r="AM197" s="14" t="s">
        <v>62</v>
      </c>
    </row>
    <row r="198" spans="1:39" s="31" customFormat="1" ht="30" customHeight="1">
      <c r="A198" s="11">
        <v>193</v>
      </c>
      <c r="B198" s="12" t="s">
        <v>1389</v>
      </c>
      <c r="C198" s="13">
        <f>VLOOKUP(B198,[1]Sheet1!$A$2:$B$443,2,FALSE)</f>
        <v>12038005</v>
      </c>
      <c r="D198" s="14">
        <v>132299686</v>
      </c>
      <c r="E198" s="15" t="s">
        <v>1390</v>
      </c>
      <c r="F198" s="15" t="s">
        <v>43</v>
      </c>
      <c r="G198" s="15" t="s">
        <v>591</v>
      </c>
      <c r="H198" s="15" t="s">
        <v>1391</v>
      </c>
      <c r="I198" s="16" t="s">
        <v>45</v>
      </c>
      <c r="J198" s="34" t="s">
        <v>777</v>
      </c>
      <c r="K198" s="14" t="s">
        <v>46</v>
      </c>
      <c r="L198" s="18" t="s">
        <v>47</v>
      </c>
      <c r="M198" s="19" t="s">
        <v>545</v>
      </c>
      <c r="N198" s="20">
        <v>29292</v>
      </c>
      <c r="O198" s="34" t="s">
        <v>1286</v>
      </c>
      <c r="P198" s="14" t="s">
        <v>1287</v>
      </c>
      <c r="Q198" s="22">
        <v>41730</v>
      </c>
      <c r="R198" s="22">
        <v>41904</v>
      </c>
      <c r="S198" s="14" t="s">
        <v>1251</v>
      </c>
      <c r="T198" s="22">
        <v>40969</v>
      </c>
      <c r="U198" s="22">
        <v>40968</v>
      </c>
      <c r="V198" s="23">
        <v>380</v>
      </c>
      <c r="W198" s="24">
        <v>11</v>
      </c>
      <c r="X198" s="24">
        <v>4</v>
      </c>
      <c r="Y198" s="32">
        <f t="shared" ca="1" si="6"/>
        <v>38</v>
      </c>
      <c r="Z198" s="32">
        <f t="shared" ca="1" si="7"/>
        <v>2</v>
      </c>
      <c r="AA198" s="26">
        <f t="shared" si="8"/>
        <v>53053</v>
      </c>
      <c r="AB198" s="26" t="s">
        <v>1392</v>
      </c>
      <c r="AC198" s="14" t="s">
        <v>409</v>
      </c>
      <c r="AD198" s="27">
        <v>2011</v>
      </c>
      <c r="AE198" s="29" t="s">
        <v>255</v>
      </c>
      <c r="AF198" s="29" t="s">
        <v>55</v>
      </c>
      <c r="AG198" s="15" t="s">
        <v>1393</v>
      </c>
      <c r="AH198" s="40" t="s">
        <v>1394</v>
      </c>
      <c r="AI198" s="15" t="s">
        <v>656</v>
      </c>
      <c r="AJ198" s="15" t="s">
        <v>188</v>
      </c>
      <c r="AK198" s="16" t="s">
        <v>597</v>
      </c>
      <c r="AL198" s="14" t="s">
        <v>1247</v>
      </c>
      <c r="AM198" s="14" t="s">
        <v>108</v>
      </c>
    </row>
    <row r="199" spans="1:39" s="31" customFormat="1" ht="30" customHeight="1">
      <c r="A199" s="11">
        <v>194</v>
      </c>
      <c r="B199" s="12" t="s">
        <v>1395</v>
      </c>
      <c r="C199" s="13">
        <f>VLOOKUP(B199,[1]Sheet1!$A$2:$B$443,2,FALSE)</f>
        <v>14047007</v>
      </c>
      <c r="D199" s="14">
        <v>132299558</v>
      </c>
      <c r="E199" s="15" t="s">
        <v>1396</v>
      </c>
      <c r="F199" s="15" t="s">
        <v>42</v>
      </c>
      <c r="G199" s="15" t="s">
        <v>954</v>
      </c>
      <c r="H199" s="15" t="s">
        <v>1397</v>
      </c>
      <c r="I199" s="16" t="s">
        <v>45</v>
      </c>
      <c r="J199" s="34" t="s">
        <v>777</v>
      </c>
      <c r="K199" s="14" t="s">
        <v>46</v>
      </c>
      <c r="L199" s="18" t="s">
        <v>47</v>
      </c>
      <c r="M199" s="19" t="s">
        <v>545</v>
      </c>
      <c r="N199" s="20">
        <v>28959</v>
      </c>
      <c r="O199" s="34" t="s">
        <v>1286</v>
      </c>
      <c r="P199" s="14" t="s">
        <v>1287</v>
      </c>
      <c r="Q199" s="22">
        <v>41913</v>
      </c>
      <c r="R199" s="22">
        <v>41929</v>
      </c>
      <c r="S199" s="14" t="s">
        <v>1251</v>
      </c>
      <c r="T199" s="22">
        <v>41000</v>
      </c>
      <c r="U199" s="22">
        <v>40999</v>
      </c>
      <c r="V199" s="23">
        <v>349.05</v>
      </c>
      <c r="W199" s="24">
        <v>11</v>
      </c>
      <c r="X199" s="24">
        <v>10</v>
      </c>
      <c r="Y199" s="32">
        <f t="shared" ca="1" si="6"/>
        <v>39</v>
      </c>
      <c r="Z199" s="32">
        <f t="shared" ca="1" si="7"/>
        <v>1</v>
      </c>
      <c r="AA199" s="26">
        <f t="shared" si="8"/>
        <v>52718</v>
      </c>
      <c r="AB199" s="26" t="s">
        <v>1398</v>
      </c>
      <c r="AC199" s="14" t="s">
        <v>53</v>
      </c>
      <c r="AD199" s="27">
        <v>2011</v>
      </c>
      <c r="AE199" s="29" t="s">
        <v>1399</v>
      </c>
      <c r="AF199" s="29" t="s">
        <v>70</v>
      </c>
      <c r="AG199" s="15" t="s">
        <v>1078</v>
      </c>
      <c r="AH199" s="39">
        <v>12100104803714</v>
      </c>
      <c r="AI199" s="15" t="s">
        <v>656</v>
      </c>
      <c r="AJ199" s="15" t="s">
        <v>1400</v>
      </c>
      <c r="AK199" s="16" t="s">
        <v>60</v>
      </c>
      <c r="AL199" s="14" t="s">
        <v>381</v>
      </c>
      <c r="AM199" s="14" t="s">
        <v>119</v>
      </c>
    </row>
    <row r="200" spans="1:39" s="31" customFormat="1" ht="30" customHeight="1">
      <c r="A200" s="11">
        <v>195</v>
      </c>
      <c r="B200" s="12" t="s">
        <v>1401</v>
      </c>
      <c r="C200" s="13">
        <f>VLOOKUP(B200,[1]Sheet1!$A$2:$B$443,2,FALSE)</f>
        <v>10098201</v>
      </c>
      <c r="D200" s="14">
        <v>132309260</v>
      </c>
      <c r="E200" s="15" t="s">
        <v>1402</v>
      </c>
      <c r="F200" s="15" t="s">
        <v>43</v>
      </c>
      <c r="G200" s="15" t="s">
        <v>1403</v>
      </c>
      <c r="H200" s="15" t="s">
        <v>1404</v>
      </c>
      <c r="I200" s="16" t="s">
        <v>45</v>
      </c>
      <c r="J200" s="34" t="s">
        <v>1226</v>
      </c>
      <c r="K200" s="14" t="s">
        <v>184</v>
      </c>
      <c r="L200" s="18" t="s">
        <v>47</v>
      </c>
      <c r="M200" s="19" t="s">
        <v>545</v>
      </c>
      <c r="N200" s="20">
        <v>30204</v>
      </c>
      <c r="O200" s="34" t="s">
        <v>1286</v>
      </c>
      <c r="P200" s="14" t="s">
        <v>1287</v>
      </c>
      <c r="Q200" s="22">
        <v>41913</v>
      </c>
      <c r="R200" s="22">
        <v>41929</v>
      </c>
      <c r="S200" s="14" t="s">
        <v>1251</v>
      </c>
      <c r="T200" s="22">
        <v>41000</v>
      </c>
      <c r="U200" s="22">
        <v>40999</v>
      </c>
      <c r="V200" s="23">
        <v>323.93</v>
      </c>
      <c r="W200" s="24">
        <v>9</v>
      </c>
      <c r="X200" s="24">
        <v>9</v>
      </c>
      <c r="Y200" s="32">
        <f t="shared" ca="1" si="6"/>
        <v>35</v>
      </c>
      <c r="Z200" s="32">
        <f t="shared" ca="1" si="7"/>
        <v>8</v>
      </c>
      <c r="AA200" s="26">
        <f t="shared" si="8"/>
        <v>53966</v>
      </c>
      <c r="AB200" s="26" t="s">
        <v>1405</v>
      </c>
      <c r="AC200" s="14" t="s">
        <v>409</v>
      </c>
      <c r="AD200" s="27">
        <v>2011</v>
      </c>
      <c r="AE200" s="29" t="s">
        <v>104</v>
      </c>
      <c r="AF200" s="29" t="s">
        <v>55</v>
      </c>
      <c r="AG200" s="15" t="s">
        <v>1393</v>
      </c>
      <c r="AH200" s="39">
        <v>12100104811353</v>
      </c>
      <c r="AI200" s="15" t="s">
        <v>656</v>
      </c>
      <c r="AJ200" s="15" t="s">
        <v>212</v>
      </c>
      <c r="AK200" s="16" t="s">
        <v>60</v>
      </c>
      <c r="AL200" s="14" t="s">
        <v>162</v>
      </c>
      <c r="AM200" s="14" t="s">
        <v>62</v>
      </c>
    </row>
    <row r="201" spans="1:39" s="31" customFormat="1" ht="38.25">
      <c r="A201" s="11">
        <v>196</v>
      </c>
      <c r="B201" s="12" t="s">
        <v>1406</v>
      </c>
      <c r="C201" s="13">
        <f>VLOOKUP(B201,[1]Sheet1!$A$2:$B$443,2,FALSE)</f>
        <v>21047112</v>
      </c>
      <c r="D201" s="14">
        <v>132299689</v>
      </c>
      <c r="E201" s="15" t="s">
        <v>1407</v>
      </c>
      <c r="F201" s="15" t="s">
        <v>43</v>
      </c>
      <c r="G201" s="15" t="s">
        <v>591</v>
      </c>
      <c r="H201" s="15" t="s">
        <v>1408</v>
      </c>
      <c r="I201" s="16" t="s">
        <v>45</v>
      </c>
      <c r="J201" s="34" t="s">
        <v>777</v>
      </c>
      <c r="K201" s="14" t="s">
        <v>184</v>
      </c>
      <c r="L201" s="18" t="s">
        <v>47</v>
      </c>
      <c r="M201" s="19" t="s">
        <v>1409</v>
      </c>
      <c r="N201" s="20">
        <v>26044</v>
      </c>
      <c r="O201" s="34" t="s">
        <v>1286</v>
      </c>
      <c r="P201" s="14" t="s">
        <v>1287</v>
      </c>
      <c r="Q201" s="22">
        <v>41913</v>
      </c>
      <c r="R201" s="22">
        <v>41929</v>
      </c>
      <c r="S201" s="14" t="s">
        <v>1251</v>
      </c>
      <c r="T201" s="22">
        <v>41821</v>
      </c>
      <c r="U201" s="22">
        <v>41820</v>
      </c>
      <c r="V201" s="23">
        <v>379.5</v>
      </c>
      <c r="W201" s="24">
        <v>11</v>
      </c>
      <c r="X201" s="24">
        <v>7</v>
      </c>
      <c r="Y201" s="32">
        <f ca="1">IF(MONTH(TODAY())&gt;MONTH(N201),YEAR(TODAY())-YEAR(N201),YEAR(TODAY())-YEAR(N201)-1)</f>
        <v>47</v>
      </c>
      <c r="Z201" s="32">
        <f ca="1">IF(MONTH(TODAY())&gt;MONTH(N201),MONTH(TODAY())-MONTH(N201),MONTH(TODAY())+12-MONTH(N201))</f>
        <v>1</v>
      </c>
      <c r="AA201" s="26">
        <f>IF(S201="Profesor",(DATE(YEAR(N201)+70,MONTH(N201)+1,1)),(DATE(YEAR(N201)+65,MONTH(N201)+1,1)) )</f>
        <v>49796</v>
      </c>
      <c r="AB201" s="26" t="s">
        <v>1410</v>
      </c>
      <c r="AC201" s="14" t="s">
        <v>409</v>
      </c>
      <c r="AD201" s="27">
        <v>2011</v>
      </c>
      <c r="AE201" s="29" t="s">
        <v>1411</v>
      </c>
      <c r="AF201" s="29" t="s">
        <v>70</v>
      </c>
      <c r="AG201" s="15" t="s">
        <v>1412</v>
      </c>
      <c r="AH201" s="39">
        <v>12100104811351</v>
      </c>
      <c r="AI201" s="15" t="s">
        <v>656</v>
      </c>
      <c r="AJ201" s="15" t="s">
        <v>596</v>
      </c>
      <c r="AK201" s="16" t="s">
        <v>60</v>
      </c>
      <c r="AL201" s="14" t="s">
        <v>598</v>
      </c>
      <c r="AM201" s="14" t="s">
        <v>599</v>
      </c>
    </row>
    <row r="202" spans="1:39" s="31" customFormat="1" ht="30" customHeight="1">
      <c r="A202" s="11">
        <v>197</v>
      </c>
      <c r="B202" s="12" t="s">
        <v>1413</v>
      </c>
      <c r="C202" s="13">
        <f>VLOOKUP(B202,[1]Sheet1!$A$2:$B$443,2,FALSE)</f>
        <v>17028301</v>
      </c>
      <c r="D202" s="14">
        <v>132319671</v>
      </c>
      <c r="E202" s="15" t="s">
        <v>1414</v>
      </c>
      <c r="F202" s="15" t="s">
        <v>43</v>
      </c>
      <c r="G202" s="15" t="s">
        <v>1224</v>
      </c>
      <c r="H202" s="15" t="s">
        <v>1415</v>
      </c>
      <c r="I202" s="16" t="s">
        <v>45</v>
      </c>
      <c r="J202" s="34" t="s">
        <v>1416</v>
      </c>
      <c r="K202" s="14" t="s">
        <v>46</v>
      </c>
      <c r="L202" s="18" t="s">
        <v>47</v>
      </c>
      <c r="M202" s="19" t="s">
        <v>1417</v>
      </c>
      <c r="N202" s="20">
        <v>30364</v>
      </c>
      <c r="O202" s="34" t="s">
        <v>1286</v>
      </c>
      <c r="P202" s="14" t="s">
        <v>1287</v>
      </c>
      <c r="Q202" s="22">
        <v>42095</v>
      </c>
      <c r="R202" s="22">
        <v>42094</v>
      </c>
      <c r="S202" s="14" t="s">
        <v>1251</v>
      </c>
      <c r="T202" s="22">
        <v>41821</v>
      </c>
      <c r="U202" s="22">
        <v>41820</v>
      </c>
      <c r="V202" s="23">
        <v>380</v>
      </c>
      <c r="W202" s="24">
        <v>9</v>
      </c>
      <c r="X202" s="24">
        <v>0</v>
      </c>
      <c r="Y202" s="32">
        <f t="shared" ca="1" si="6"/>
        <v>35</v>
      </c>
      <c r="Z202" s="32">
        <f t="shared" ca="1" si="7"/>
        <v>3</v>
      </c>
      <c r="AA202" s="26">
        <f t="shared" si="8"/>
        <v>54118</v>
      </c>
      <c r="AB202" s="26" t="s">
        <v>1418</v>
      </c>
      <c r="AC202" s="14" t="s">
        <v>409</v>
      </c>
      <c r="AD202" s="27">
        <v>2009</v>
      </c>
      <c r="AE202" s="29" t="s">
        <v>509</v>
      </c>
      <c r="AF202" s="29" t="s">
        <v>70</v>
      </c>
      <c r="AG202" s="15" t="s">
        <v>486</v>
      </c>
      <c r="AH202" s="39">
        <v>11100104805094</v>
      </c>
      <c r="AI202" s="15" t="s">
        <v>316</v>
      </c>
      <c r="AJ202" s="15" t="s">
        <v>509</v>
      </c>
      <c r="AK202" s="16" t="s">
        <v>60</v>
      </c>
      <c r="AL202" s="14" t="s">
        <v>145</v>
      </c>
      <c r="AM202" s="14" t="s">
        <v>119</v>
      </c>
    </row>
    <row r="203" spans="1:39" s="42" customFormat="1" ht="30" customHeight="1">
      <c r="A203" s="11">
        <v>198</v>
      </c>
      <c r="B203" s="12" t="s">
        <v>1419</v>
      </c>
      <c r="C203" s="13">
        <f>VLOOKUP(B203,[1]Sheet1!$A$2:$B$443,2,FALSE)</f>
        <v>5018301</v>
      </c>
      <c r="D203" s="14">
        <v>132316789</v>
      </c>
      <c r="E203" s="15" t="s">
        <v>1420</v>
      </c>
      <c r="F203" s="15" t="s">
        <v>43</v>
      </c>
      <c r="G203" s="15" t="s">
        <v>1421</v>
      </c>
      <c r="H203" s="15" t="s">
        <v>1422</v>
      </c>
      <c r="I203" s="16" t="s">
        <v>45</v>
      </c>
      <c r="J203" s="34" t="s">
        <v>1416</v>
      </c>
      <c r="K203" s="14" t="s">
        <v>46</v>
      </c>
      <c r="L203" s="18" t="s">
        <v>47</v>
      </c>
      <c r="M203" s="19" t="s">
        <v>1417</v>
      </c>
      <c r="N203" s="20">
        <v>30321</v>
      </c>
      <c r="O203" s="34" t="s">
        <v>1286</v>
      </c>
      <c r="P203" s="14" t="s">
        <v>1287</v>
      </c>
      <c r="Q203" s="22">
        <v>42278</v>
      </c>
      <c r="R203" s="22">
        <v>42354</v>
      </c>
      <c r="S203" s="14" t="s">
        <v>1251</v>
      </c>
      <c r="T203" s="22">
        <v>42125</v>
      </c>
      <c r="U203" s="22">
        <v>42124</v>
      </c>
      <c r="V203" s="23">
        <v>380</v>
      </c>
      <c r="W203" s="24">
        <v>9</v>
      </c>
      <c r="X203" s="24">
        <v>6</v>
      </c>
      <c r="Y203" s="32">
        <f t="shared" ca="1" si="6"/>
        <v>35</v>
      </c>
      <c r="Z203" s="32">
        <f t="shared" ca="1" si="7"/>
        <v>4</v>
      </c>
      <c r="AA203" s="26">
        <f t="shared" si="8"/>
        <v>54089</v>
      </c>
      <c r="AB203" s="26" t="s">
        <v>1423</v>
      </c>
      <c r="AC203" s="14" t="s">
        <v>53</v>
      </c>
      <c r="AD203" s="27">
        <v>2010</v>
      </c>
      <c r="AE203" s="29" t="s">
        <v>178</v>
      </c>
      <c r="AF203" s="29" t="s">
        <v>55</v>
      </c>
      <c r="AG203" s="15" t="s">
        <v>1393</v>
      </c>
      <c r="AH203" s="38" t="s">
        <v>1424</v>
      </c>
      <c r="AI203" s="15" t="s">
        <v>316</v>
      </c>
      <c r="AJ203" s="15" t="s">
        <v>324</v>
      </c>
      <c r="AK203" s="16" t="s">
        <v>60</v>
      </c>
      <c r="AL203" s="14" t="s">
        <v>128</v>
      </c>
      <c r="AM203" s="14" t="s">
        <v>129</v>
      </c>
    </row>
    <row r="204" spans="1:39" s="31" customFormat="1" ht="30" customHeight="1">
      <c r="A204" s="11">
        <v>199</v>
      </c>
      <c r="B204" s="12" t="s">
        <v>1425</v>
      </c>
      <c r="C204" s="13">
        <f>VLOOKUP(B204,[1]Sheet1!$A$2:$B$443,2,FALSE)</f>
        <v>20127902</v>
      </c>
      <c r="D204" s="14">
        <v>132316786</v>
      </c>
      <c r="E204" s="15" t="s">
        <v>1426</v>
      </c>
      <c r="F204" s="15" t="s">
        <v>43</v>
      </c>
      <c r="G204" s="15" t="s">
        <v>1224</v>
      </c>
      <c r="H204" s="15" t="s">
        <v>1427</v>
      </c>
      <c r="I204" s="16" t="s">
        <v>45</v>
      </c>
      <c r="J204" s="34" t="s">
        <v>1416</v>
      </c>
      <c r="K204" s="14" t="s">
        <v>46</v>
      </c>
      <c r="L204" s="18" t="s">
        <v>47</v>
      </c>
      <c r="M204" s="19" t="s">
        <v>90</v>
      </c>
      <c r="N204" s="20">
        <v>29209</v>
      </c>
      <c r="O204" s="34" t="s">
        <v>1286</v>
      </c>
      <c r="P204" s="14" t="s">
        <v>1287</v>
      </c>
      <c r="Q204" s="22">
        <v>42278</v>
      </c>
      <c r="R204" s="22">
        <v>42354</v>
      </c>
      <c r="S204" s="14" t="s">
        <v>1251</v>
      </c>
      <c r="T204" s="22">
        <v>42186</v>
      </c>
      <c r="U204" s="22">
        <v>42185</v>
      </c>
      <c r="V204" s="23">
        <v>305.8</v>
      </c>
      <c r="W204" s="24">
        <v>9</v>
      </c>
      <c r="X204" s="24">
        <v>6</v>
      </c>
      <c r="Y204" s="32">
        <f t="shared" ref="Y204:Y264" ca="1" si="9">IF(MONTH(TODAY())&gt;MONTH(N204),YEAR(TODAY())-YEAR(N204),YEAR(TODAY())-YEAR(N204)-1)</f>
        <v>38</v>
      </c>
      <c r="Z204" s="32">
        <f t="shared" ref="Z204:Z264" ca="1" si="10">IF(MONTH(TODAY())&gt;MONTH(N204),MONTH(TODAY())-MONTH(N204),MONTH(TODAY())+12-MONTH(N204))</f>
        <v>5</v>
      </c>
      <c r="AA204" s="26">
        <f t="shared" ref="AA204:AA264" si="11">IF(S204="Profesor",(DATE(YEAR(N204)+70,MONTH(N204)+1,1)),(DATE(YEAR(N204)+65,MONTH(N204)+1,1)) )</f>
        <v>52963</v>
      </c>
      <c r="AB204" s="26" t="s">
        <v>1428</v>
      </c>
      <c r="AC204" s="14" t="s">
        <v>409</v>
      </c>
      <c r="AD204" s="27">
        <v>2011</v>
      </c>
      <c r="AE204" s="29" t="s">
        <v>1429</v>
      </c>
      <c r="AF204" s="29" t="s">
        <v>55</v>
      </c>
      <c r="AG204" s="15" t="s">
        <v>1393</v>
      </c>
      <c r="AH204" s="40" t="s">
        <v>1430</v>
      </c>
      <c r="AI204" s="15" t="s">
        <v>656</v>
      </c>
      <c r="AJ204" s="15" t="s">
        <v>117</v>
      </c>
      <c r="AK204" s="16" t="s">
        <v>597</v>
      </c>
      <c r="AL204" s="14" t="s">
        <v>118</v>
      </c>
      <c r="AM204" s="14" t="s">
        <v>119</v>
      </c>
    </row>
    <row r="205" spans="1:39" s="31" customFormat="1" ht="30" customHeight="1">
      <c r="A205" s="11">
        <v>200</v>
      </c>
      <c r="B205" s="12" t="s">
        <v>1431</v>
      </c>
      <c r="C205" s="13">
        <f>VLOOKUP(B205,[1]Sheet1!$A$2:$B$443,2,FALSE)</f>
        <v>16048103</v>
      </c>
      <c r="D205" s="14">
        <v>132307929</v>
      </c>
      <c r="E205" s="15" t="s">
        <v>1432</v>
      </c>
      <c r="F205" s="15" t="s">
        <v>42</v>
      </c>
      <c r="G205" s="15" t="s">
        <v>1239</v>
      </c>
      <c r="H205" s="15" t="s">
        <v>1433</v>
      </c>
      <c r="I205" s="16" t="s">
        <v>45</v>
      </c>
      <c r="J205" s="34" t="s">
        <v>1226</v>
      </c>
      <c r="K205" s="14" t="s">
        <v>184</v>
      </c>
      <c r="L205" s="18" t="s">
        <v>47</v>
      </c>
      <c r="M205" s="19" t="s">
        <v>545</v>
      </c>
      <c r="N205" s="20">
        <v>29692</v>
      </c>
      <c r="O205" s="34" t="s">
        <v>1286</v>
      </c>
      <c r="P205" s="14" t="s">
        <v>1287</v>
      </c>
      <c r="Q205" s="22">
        <v>42461</v>
      </c>
      <c r="R205" s="22">
        <v>42510</v>
      </c>
      <c r="S205" s="14" t="s">
        <v>1251</v>
      </c>
      <c r="T205" s="22">
        <v>40179</v>
      </c>
      <c r="U205" s="22">
        <v>40178</v>
      </c>
      <c r="V205" s="23">
        <v>220.1</v>
      </c>
      <c r="W205" s="24">
        <v>11</v>
      </c>
      <c r="X205" s="24">
        <v>3</v>
      </c>
      <c r="Y205" s="32">
        <f t="shared" ca="1" si="9"/>
        <v>37</v>
      </c>
      <c r="Z205" s="32">
        <f t="shared" ca="1" si="10"/>
        <v>1</v>
      </c>
      <c r="AA205" s="26">
        <f t="shared" si="11"/>
        <v>53448</v>
      </c>
      <c r="AB205" s="26" t="s">
        <v>1434</v>
      </c>
      <c r="AC205" s="14" t="s">
        <v>53</v>
      </c>
      <c r="AD205" s="14">
        <v>2016</v>
      </c>
      <c r="AE205" s="15" t="s">
        <v>389</v>
      </c>
      <c r="AF205" s="15" t="s">
        <v>70</v>
      </c>
      <c r="AG205" s="15" t="s">
        <v>314</v>
      </c>
      <c r="AH205" s="40" t="s">
        <v>1435</v>
      </c>
      <c r="AI205" s="15" t="s">
        <v>316</v>
      </c>
      <c r="AJ205" s="15" t="s">
        <v>1246</v>
      </c>
      <c r="AK205" s="16" t="s">
        <v>60</v>
      </c>
      <c r="AL205" s="14" t="s">
        <v>1247</v>
      </c>
      <c r="AM205" s="14" t="s">
        <v>108</v>
      </c>
    </row>
    <row r="206" spans="1:39" s="42" customFormat="1" ht="30" customHeight="1">
      <c r="A206" s="11">
        <v>201</v>
      </c>
      <c r="B206" s="43" t="s">
        <v>1436</v>
      </c>
      <c r="C206" s="13">
        <f>VLOOKUP(B206,[1]Sheet1!$A$2:$B$443,2,FALSE)</f>
        <v>20107205</v>
      </c>
      <c r="D206" s="4"/>
      <c r="E206" s="44" t="s">
        <v>1437</v>
      </c>
      <c r="F206" s="44" t="s">
        <v>43</v>
      </c>
      <c r="G206" s="44" t="s">
        <v>1124</v>
      </c>
      <c r="H206" s="44" t="s">
        <v>1438</v>
      </c>
      <c r="I206" s="16" t="s">
        <v>45</v>
      </c>
      <c r="J206" s="34" t="s">
        <v>1439</v>
      </c>
      <c r="K206" s="11" t="s">
        <v>184</v>
      </c>
      <c r="L206" s="18" t="s">
        <v>47</v>
      </c>
      <c r="M206" s="45" t="s">
        <v>1440</v>
      </c>
      <c r="N206" s="46">
        <v>26592</v>
      </c>
      <c r="O206" s="34" t="s">
        <v>1286</v>
      </c>
      <c r="P206" s="14" t="s">
        <v>1287</v>
      </c>
      <c r="Q206" s="22">
        <v>42461</v>
      </c>
      <c r="R206" s="22">
        <v>42510</v>
      </c>
      <c r="S206" s="14" t="s">
        <v>1251</v>
      </c>
      <c r="T206" s="21">
        <v>42125</v>
      </c>
      <c r="U206" s="21">
        <v>42124</v>
      </c>
      <c r="V206" s="23">
        <v>307</v>
      </c>
      <c r="W206" s="11">
        <v>12</v>
      </c>
      <c r="X206" s="11">
        <v>2</v>
      </c>
      <c r="Y206" s="32">
        <f t="shared" ca="1" si="9"/>
        <v>45</v>
      </c>
      <c r="Z206" s="32">
        <f t="shared" ca="1" si="10"/>
        <v>7</v>
      </c>
      <c r="AA206" s="26">
        <f t="shared" si="11"/>
        <v>50345</v>
      </c>
      <c r="AB206" s="26" t="s">
        <v>43</v>
      </c>
      <c r="AC206" s="11" t="s">
        <v>409</v>
      </c>
      <c r="AD206" s="48">
        <v>2010</v>
      </c>
      <c r="AE206" s="29" t="s">
        <v>779</v>
      </c>
      <c r="AF206" s="29" t="s">
        <v>70</v>
      </c>
      <c r="AG206" s="44" t="s">
        <v>169</v>
      </c>
      <c r="AH206" s="38">
        <v>14100104801791</v>
      </c>
      <c r="AI206" s="15" t="s">
        <v>914</v>
      </c>
      <c r="AJ206" s="15" t="s">
        <v>779</v>
      </c>
      <c r="AK206" s="16" t="s">
        <v>597</v>
      </c>
      <c r="AL206" s="14" t="s">
        <v>1128</v>
      </c>
      <c r="AM206" s="14" t="s">
        <v>108</v>
      </c>
    </row>
    <row r="207" spans="1:39" s="31" customFormat="1" ht="30" customHeight="1">
      <c r="A207" s="11">
        <v>202</v>
      </c>
      <c r="B207" s="12" t="s">
        <v>1441</v>
      </c>
      <c r="C207" s="13">
        <f>VLOOKUP(B207,[1]Sheet1!$A$2:$B$443,2,FALSE)</f>
        <v>9046901</v>
      </c>
      <c r="D207" s="14">
        <v>132095955</v>
      </c>
      <c r="E207" s="15" t="s">
        <v>1442</v>
      </c>
      <c r="F207" s="15" t="s">
        <v>1443</v>
      </c>
      <c r="G207" s="15" t="s">
        <v>820</v>
      </c>
      <c r="H207" s="15" t="s">
        <v>1444</v>
      </c>
      <c r="I207" s="16" t="s">
        <v>45</v>
      </c>
      <c r="J207" s="34" t="s">
        <v>757</v>
      </c>
      <c r="K207" s="14" t="s">
        <v>46</v>
      </c>
      <c r="L207" s="18" t="s">
        <v>47</v>
      </c>
      <c r="M207" s="19" t="s">
        <v>155</v>
      </c>
      <c r="N207" s="20">
        <v>25568</v>
      </c>
      <c r="O207" s="34" t="s">
        <v>1286</v>
      </c>
      <c r="P207" s="14" t="s">
        <v>1287</v>
      </c>
      <c r="Q207" s="22">
        <v>42644</v>
      </c>
      <c r="R207" s="22">
        <v>42669</v>
      </c>
      <c r="S207" s="14" t="s">
        <v>387</v>
      </c>
      <c r="T207" s="22">
        <v>42522</v>
      </c>
      <c r="U207" s="22">
        <v>42600</v>
      </c>
      <c r="V207" s="23">
        <v>448</v>
      </c>
      <c r="W207" s="24">
        <v>22</v>
      </c>
      <c r="X207" s="24">
        <v>7</v>
      </c>
      <c r="Y207" s="32">
        <f t="shared" ca="1" si="9"/>
        <v>48</v>
      </c>
      <c r="Z207" s="32">
        <f t="shared" ca="1" si="10"/>
        <v>5</v>
      </c>
      <c r="AA207" s="26">
        <f t="shared" si="11"/>
        <v>49310</v>
      </c>
      <c r="AB207" s="26" t="s">
        <v>1445</v>
      </c>
      <c r="AC207" s="14" t="s">
        <v>53</v>
      </c>
      <c r="AD207" s="27">
        <v>2004</v>
      </c>
      <c r="AE207" s="29" t="s">
        <v>509</v>
      </c>
      <c r="AF207" s="29" t="s">
        <v>70</v>
      </c>
      <c r="AG207" s="15" t="s">
        <v>1446</v>
      </c>
      <c r="AH207" s="39">
        <v>101104811541</v>
      </c>
      <c r="AI207" s="15" t="s">
        <v>170</v>
      </c>
      <c r="AJ207" s="15" t="s">
        <v>437</v>
      </c>
      <c r="AK207" s="16" t="s">
        <v>60</v>
      </c>
      <c r="AL207" s="14" t="s">
        <v>226</v>
      </c>
      <c r="AM207" s="14" t="s">
        <v>119</v>
      </c>
    </row>
    <row r="208" spans="1:39" s="31" customFormat="1" ht="38.25">
      <c r="A208" s="11">
        <v>203</v>
      </c>
      <c r="B208" s="12" t="s">
        <v>1447</v>
      </c>
      <c r="C208" s="13">
        <f>VLOOKUP(B208,[1]Sheet1!$A$2:$B$443,2,FALSE)</f>
        <v>16037404</v>
      </c>
      <c r="D208" s="14">
        <v>132316782</v>
      </c>
      <c r="E208" s="15" t="s">
        <v>1448</v>
      </c>
      <c r="F208" s="15" t="s">
        <v>43</v>
      </c>
      <c r="G208" s="15" t="s">
        <v>591</v>
      </c>
      <c r="H208" s="15" t="s">
        <v>1449</v>
      </c>
      <c r="I208" s="16" t="s">
        <v>45</v>
      </c>
      <c r="J208" s="34" t="s">
        <v>1416</v>
      </c>
      <c r="K208" s="14" t="s">
        <v>184</v>
      </c>
      <c r="L208" s="18" t="s">
        <v>47</v>
      </c>
      <c r="M208" s="19" t="s">
        <v>545</v>
      </c>
      <c r="N208" s="20">
        <v>27104</v>
      </c>
      <c r="O208" s="34" t="s">
        <v>1286</v>
      </c>
      <c r="P208" s="14" t="s">
        <v>1287</v>
      </c>
      <c r="Q208" s="22">
        <v>42644</v>
      </c>
      <c r="R208" s="22">
        <v>42668</v>
      </c>
      <c r="S208" s="14" t="s">
        <v>1251</v>
      </c>
      <c r="T208" s="22">
        <v>41821</v>
      </c>
      <c r="U208" s="22">
        <v>41820</v>
      </c>
      <c r="V208" s="23">
        <v>370.07</v>
      </c>
      <c r="W208" s="24">
        <v>10</v>
      </c>
      <c r="X208" s="24">
        <v>6</v>
      </c>
      <c r="Y208" s="32">
        <f ca="1">IF(MONTH(TODAY())&gt;MONTH(N208),YEAR(TODAY())-YEAR(N208),YEAR(TODAY())-YEAR(N208)-1)</f>
        <v>44</v>
      </c>
      <c r="Z208" s="32">
        <f ca="1">IF(MONTH(TODAY())&gt;MONTH(N208),MONTH(TODAY())-MONTH(N208),MONTH(TODAY())+12-MONTH(N208))</f>
        <v>2</v>
      </c>
      <c r="AA208" s="26">
        <f>IF(S208="Profesor",(DATE(YEAR(N208)+70,MONTH(N208)+1,1)),(DATE(YEAR(N208)+65,MONTH(N208)+1,1)) )</f>
        <v>50861</v>
      </c>
      <c r="AB208" s="26" t="s">
        <v>1450</v>
      </c>
      <c r="AC208" s="14" t="s">
        <v>409</v>
      </c>
      <c r="AD208" s="27">
        <v>2011</v>
      </c>
      <c r="AE208" s="29" t="s">
        <v>598</v>
      </c>
      <c r="AF208" s="29" t="s">
        <v>55</v>
      </c>
      <c r="AG208" s="15" t="s">
        <v>1412</v>
      </c>
      <c r="AH208" s="39">
        <v>12100104811389</v>
      </c>
      <c r="AI208" s="15" t="s">
        <v>656</v>
      </c>
      <c r="AJ208" s="15" t="s">
        <v>596</v>
      </c>
      <c r="AK208" s="16" t="s">
        <v>60</v>
      </c>
      <c r="AL208" s="14" t="s">
        <v>598</v>
      </c>
      <c r="AM208" s="14" t="s">
        <v>599</v>
      </c>
    </row>
    <row r="209" spans="1:39" s="31" customFormat="1" ht="30" customHeight="1">
      <c r="A209" s="11">
        <v>204</v>
      </c>
      <c r="B209" s="12" t="s">
        <v>1451</v>
      </c>
      <c r="C209" s="13">
        <f>VLOOKUP(B209,[1]Sheet1!$A$2:$B$443,2,FALSE)</f>
        <v>12047607</v>
      </c>
      <c r="D209" s="14">
        <v>132319670</v>
      </c>
      <c r="E209" s="15" t="s">
        <v>1452</v>
      </c>
      <c r="F209" s="15" t="s">
        <v>43</v>
      </c>
      <c r="G209" s="15" t="s">
        <v>591</v>
      </c>
      <c r="H209" s="15" t="s">
        <v>1453</v>
      </c>
      <c r="I209" s="16" t="s">
        <v>45</v>
      </c>
      <c r="J209" s="34" t="s">
        <v>1416</v>
      </c>
      <c r="K209" s="14" t="s">
        <v>46</v>
      </c>
      <c r="L209" s="18" t="s">
        <v>47</v>
      </c>
      <c r="M209" s="19" t="s">
        <v>1454</v>
      </c>
      <c r="N209" s="20">
        <v>27862</v>
      </c>
      <c r="O209" s="34" t="s">
        <v>1286</v>
      </c>
      <c r="P209" s="14" t="s">
        <v>1287</v>
      </c>
      <c r="Q209" s="22">
        <v>42644</v>
      </c>
      <c r="R209" s="22">
        <v>42668</v>
      </c>
      <c r="S209" s="14" t="s">
        <v>1251</v>
      </c>
      <c r="T209" s="22">
        <v>42217</v>
      </c>
      <c r="U209" s="22">
        <v>42216</v>
      </c>
      <c r="V209" s="23">
        <v>305.89</v>
      </c>
      <c r="W209" s="24">
        <v>10</v>
      </c>
      <c r="X209" s="24">
        <v>6</v>
      </c>
      <c r="Y209" s="32">
        <f ca="1">IF(MONTH(TODAY())&gt;MONTH(N209),YEAR(TODAY())-YEAR(N209),YEAR(TODAY())-YEAR(N209)-1)</f>
        <v>42</v>
      </c>
      <c r="Z209" s="32">
        <f ca="1">IF(MONTH(TODAY())&gt;MONTH(N209),MONTH(TODAY())-MONTH(N209),MONTH(TODAY())+12-MONTH(N209))</f>
        <v>1</v>
      </c>
      <c r="AA209" s="26">
        <f>IF(S209="Profesor",(DATE(YEAR(N209)+70,MONTH(N209)+1,1)),(DATE(YEAR(N209)+65,MONTH(N209)+1,1)) )</f>
        <v>51622</v>
      </c>
      <c r="AB209" s="26" t="s">
        <v>1455</v>
      </c>
      <c r="AC209" s="14" t="s">
        <v>409</v>
      </c>
      <c r="AD209" s="27">
        <v>2011</v>
      </c>
      <c r="AE209" s="29" t="s">
        <v>1456</v>
      </c>
      <c r="AF209" s="29" t="s">
        <v>55</v>
      </c>
      <c r="AG209" s="15" t="s">
        <v>1412</v>
      </c>
      <c r="AH209" s="39">
        <v>12100104804831</v>
      </c>
      <c r="AI209" s="15" t="s">
        <v>656</v>
      </c>
      <c r="AJ209" s="15" t="s">
        <v>73</v>
      </c>
      <c r="AK209" s="16" t="s">
        <v>60</v>
      </c>
      <c r="AL209" s="14" t="s">
        <v>74</v>
      </c>
      <c r="AM209" s="14" t="s">
        <v>75</v>
      </c>
    </row>
    <row r="210" spans="1:39" s="31" customFormat="1" ht="30" customHeight="1">
      <c r="A210" s="11">
        <v>205</v>
      </c>
      <c r="B210" s="12" t="s">
        <v>1457</v>
      </c>
      <c r="C210" s="13">
        <f>VLOOKUP(B210,[1]Sheet1!$A$2:$B$443,2,FALSE)</f>
        <v>14048103</v>
      </c>
      <c r="D210" s="14">
        <v>132316784</v>
      </c>
      <c r="E210" s="15" t="s">
        <v>1458</v>
      </c>
      <c r="F210" s="15" t="s">
        <v>43</v>
      </c>
      <c r="G210" s="15" t="s">
        <v>591</v>
      </c>
      <c r="H210" s="15" t="s">
        <v>1459</v>
      </c>
      <c r="I210" s="16" t="s">
        <v>45</v>
      </c>
      <c r="J210" s="34" t="s">
        <v>1416</v>
      </c>
      <c r="K210" s="14" t="s">
        <v>46</v>
      </c>
      <c r="L210" s="18" t="s">
        <v>47</v>
      </c>
      <c r="M210" s="19" t="s">
        <v>1460</v>
      </c>
      <c r="N210" s="20">
        <v>29690</v>
      </c>
      <c r="O210" s="34" t="s">
        <v>1286</v>
      </c>
      <c r="P210" s="14" t="s">
        <v>1287</v>
      </c>
      <c r="Q210" s="22">
        <v>42644</v>
      </c>
      <c r="R210" s="22">
        <v>42669</v>
      </c>
      <c r="S210" s="14" t="s">
        <v>1251</v>
      </c>
      <c r="T210" s="22">
        <v>42522</v>
      </c>
      <c r="U210" s="22">
        <v>42521</v>
      </c>
      <c r="V210" s="23">
        <v>324</v>
      </c>
      <c r="W210" s="24">
        <v>10</v>
      </c>
      <c r="X210" s="24">
        <v>6</v>
      </c>
      <c r="Y210" s="32">
        <f ca="1">IF(MONTH(TODAY())&gt;MONTH(N210),YEAR(TODAY())-YEAR(N210),YEAR(TODAY())-YEAR(N210)-1)</f>
        <v>37</v>
      </c>
      <c r="Z210" s="32">
        <f ca="1">IF(MONTH(TODAY())&gt;MONTH(N210),MONTH(TODAY())-MONTH(N210),MONTH(TODAY())+12-MONTH(N210))</f>
        <v>1</v>
      </c>
      <c r="AA210" s="26">
        <f>IF(S210="Profesor",(DATE(YEAR(N210)+70,MONTH(N210)+1,1)),(DATE(YEAR(N210)+65,MONTH(N210)+1,1)) )</f>
        <v>53448</v>
      </c>
      <c r="AB210" s="26" t="s">
        <v>1461</v>
      </c>
      <c r="AC210" s="14" t="s">
        <v>409</v>
      </c>
      <c r="AD210" s="27">
        <v>2011</v>
      </c>
      <c r="AE210" s="29" t="s">
        <v>212</v>
      </c>
      <c r="AF210" s="29" t="s">
        <v>55</v>
      </c>
      <c r="AG210" s="15" t="s">
        <v>1393</v>
      </c>
      <c r="AH210" s="39">
        <v>12100104810836</v>
      </c>
      <c r="AI210" s="15" t="s">
        <v>656</v>
      </c>
      <c r="AJ210" s="15" t="s">
        <v>212</v>
      </c>
      <c r="AK210" s="16" t="s">
        <v>597</v>
      </c>
      <c r="AL210" s="14" t="s">
        <v>162</v>
      </c>
      <c r="AM210" s="14" t="s">
        <v>62</v>
      </c>
    </row>
    <row r="211" spans="1:39" s="31" customFormat="1" ht="30" customHeight="1">
      <c r="A211" s="11">
        <v>206</v>
      </c>
      <c r="B211" s="12" t="s">
        <v>1462</v>
      </c>
      <c r="C211" s="13">
        <f>VLOOKUP(B211,[1]Sheet1!$A$2:$B$443,2,FALSE)</f>
        <v>1126302</v>
      </c>
      <c r="D211" s="14">
        <v>131844080</v>
      </c>
      <c r="E211" s="15" t="s">
        <v>1463</v>
      </c>
      <c r="F211" s="15" t="s">
        <v>42</v>
      </c>
      <c r="G211" s="15" t="s">
        <v>139</v>
      </c>
      <c r="H211" s="15" t="s">
        <v>1464</v>
      </c>
      <c r="I211" s="16" t="s">
        <v>45</v>
      </c>
      <c r="J211" s="34" t="s">
        <v>350</v>
      </c>
      <c r="K211" s="14" t="s">
        <v>46</v>
      </c>
      <c r="L211" s="18" t="s">
        <v>47</v>
      </c>
      <c r="M211" s="19" t="s">
        <v>1465</v>
      </c>
      <c r="N211" s="20">
        <v>23376</v>
      </c>
      <c r="O211" s="34" t="s">
        <v>1286</v>
      </c>
      <c r="P211" s="14" t="s">
        <v>1287</v>
      </c>
      <c r="Q211" s="22">
        <v>42644</v>
      </c>
      <c r="R211" s="22">
        <v>42669</v>
      </c>
      <c r="S211" s="14" t="s">
        <v>1251</v>
      </c>
      <c r="T211" s="22">
        <v>42583</v>
      </c>
      <c r="U211" s="22">
        <v>42580</v>
      </c>
      <c r="V211" s="23">
        <v>328.83</v>
      </c>
      <c r="W211" s="24">
        <v>27</v>
      </c>
      <c r="X211" s="24">
        <v>7</v>
      </c>
      <c r="Y211" s="32">
        <f t="shared" ca="1" si="9"/>
        <v>54</v>
      </c>
      <c r="Z211" s="32">
        <f t="shared" ca="1" si="10"/>
        <v>5</v>
      </c>
      <c r="AA211" s="26">
        <f t="shared" si="11"/>
        <v>47119</v>
      </c>
      <c r="AB211" s="26" t="s">
        <v>1466</v>
      </c>
      <c r="AC211" s="14" t="s">
        <v>53</v>
      </c>
      <c r="AD211" s="27">
        <v>2005</v>
      </c>
      <c r="AE211" s="29" t="s">
        <v>1467</v>
      </c>
      <c r="AF211" s="29" t="s">
        <v>70</v>
      </c>
      <c r="AG211" s="15" t="s">
        <v>486</v>
      </c>
      <c r="AH211" s="39">
        <v>101104811540</v>
      </c>
      <c r="AI211" s="15" t="s">
        <v>170</v>
      </c>
      <c r="AJ211" s="15" t="s">
        <v>437</v>
      </c>
      <c r="AK211" s="16" t="s">
        <v>60</v>
      </c>
      <c r="AL211" s="14" t="s">
        <v>226</v>
      </c>
      <c r="AM211" s="14" t="s">
        <v>119</v>
      </c>
    </row>
    <row r="212" spans="1:39" s="31" customFormat="1" ht="30" customHeight="1">
      <c r="A212" s="11">
        <v>207</v>
      </c>
      <c r="B212" s="43" t="s">
        <v>1468</v>
      </c>
      <c r="C212" s="13">
        <f>VLOOKUP(B212,[1]Sheet1!$A$2:$B$443,2,FALSE)</f>
        <v>5048304</v>
      </c>
      <c r="D212" s="43"/>
      <c r="E212" s="44" t="s">
        <v>1469</v>
      </c>
      <c r="F212" s="44" t="s">
        <v>43</v>
      </c>
      <c r="G212" s="15" t="s">
        <v>1239</v>
      </c>
      <c r="H212" s="44" t="s">
        <v>1470</v>
      </c>
      <c r="I212" s="16" t="s">
        <v>45</v>
      </c>
      <c r="J212" s="34" t="s">
        <v>1471</v>
      </c>
      <c r="K212" s="43" t="s">
        <v>184</v>
      </c>
      <c r="L212" s="18" t="s">
        <v>47</v>
      </c>
      <c r="M212" s="49" t="s">
        <v>1472</v>
      </c>
      <c r="N212" s="46">
        <v>30411</v>
      </c>
      <c r="O212" s="34" t="s">
        <v>1286</v>
      </c>
      <c r="P212" s="14" t="s">
        <v>1287</v>
      </c>
      <c r="Q212" s="22">
        <v>42644</v>
      </c>
      <c r="R212" s="22">
        <v>42669</v>
      </c>
      <c r="S212" s="11" t="s">
        <v>1251</v>
      </c>
      <c r="T212" s="22">
        <v>42583</v>
      </c>
      <c r="U212" s="22">
        <v>42582</v>
      </c>
      <c r="V212" s="23">
        <v>315.95999999999998</v>
      </c>
      <c r="W212" s="11">
        <v>7</v>
      </c>
      <c r="X212" s="11">
        <v>10</v>
      </c>
      <c r="Y212" s="32">
        <f t="shared" ca="1" si="9"/>
        <v>35</v>
      </c>
      <c r="Z212" s="32">
        <f t="shared" ca="1" si="10"/>
        <v>1</v>
      </c>
      <c r="AA212" s="26">
        <f t="shared" si="11"/>
        <v>54179</v>
      </c>
      <c r="AB212" s="26" t="s">
        <v>43</v>
      </c>
      <c r="AC212" s="11" t="s">
        <v>409</v>
      </c>
      <c r="AD212" s="48">
        <v>2008</v>
      </c>
      <c r="AE212" s="29" t="s">
        <v>1363</v>
      </c>
      <c r="AF212" s="29" t="s">
        <v>70</v>
      </c>
      <c r="AG212" s="44" t="s">
        <v>314</v>
      </c>
      <c r="AH212" s="40" t="s">
        <v>1473</v>
      </c>
      <c r="AI212" s="15" t="s">
        <v>656</v>
      </c>
      <c r="AJ212" s="15" t="s">
        <v>1363</v>
      </c>
      <c r="AK212" s="16" t="s">
        <v>60</v>
      </c>
      <c r="AL212" s="14" t="s">
        <v>1247</v>
      </c>
      <c r="AM212" s="14" t="s">
        <v>108</v>
      </c>
    </row>
    <row r="213" spans="1:39" s="31" customFormat="1" ht="30" customHeight="1">
      <c r="A213" s="11">
        <v>208</v>
      </c>
      <c r="B213" s="12" t="s">
        <v>1474</v>
      </c>
      <c r="C213" s="13">
        <f>VLOOKUP(B213,[1]Sheet1!$A$2:$B$443,2,FALSE)</f>
        <v>21027503</v>
      </c>
      <c r="D213" s="14">
        <v>132304356</v>
      </c>
      <c r="E213" s="15" t="s">
        <v>1475</v>
      </c>
      <c r="F213" s="15" t="s">
        <v>42</v>
      </c>
      <c r="G213" s="15" t="s">
        <v>1476</v>
      </c>
      <c r="H213" s="15" t="s">
        <v>1477</v>
      </c>
      <c r="I213" s="16" t="s">
        <v>45</v>
      </c>
      <c r="J213" s="34" t="s">
        <v>1151</v>
      </c>
      <c r="K213" s="14" t="s">
        <v>46</v>
      </c>
      <c r="L213" s="18" t="s">
        <v>47</v>
      </c>
      <c r="M213" s="19" t="s">
        <v>530</v>
      </c>
      <c r="N213" s="20">
        <v>27446</v>
      </c>
      <c r="O213" s="34" t="s">
        <v>1286</v>
      </c>
      <c r="P213" s="14" t="s">
        <v>1287</v>
      </c>
      <c r="Q213" s="22">
        <v>42826</v>
      </c>
      <c r="R213" s="22">
        <v>42879</v>
      </c>
      <c r="S213" s="14" t="s">
        <v>387</v>
      </c>
      <c r="T213" s="22">
        <v>42675</v>
      </c>
      <c r="U213" s="22">
        <v>42746</v>
      </c>
      <c r="V213" s="23">
        <v>412</v>
      </c>
      <c r="W213" s="24">
        <v>13</v>
      </c>
      <c r="X213" s="24">
        <v>4</v>
      </c>
      <c r="Y213" s="32">
        <f ca="1">IF(MONTH(TODAY())&gt;MONTH(N213),YEAR(TODAY())-YEAR(N213),YEAR(TODAY())-YEAR(N213)-1)</f>
        <v>43</v>
      </c>
      <c r="Z213" s="32">
        <f ca="1">IF(MONTH(TODAY())&gt;MONTH(N213),MONTH(TODAY())-MONTH(N213),MONTH(TODAY())+12-MONTH(N213))</f>
        <v>3</v>
      </c>
      <c r="AA213" s="26">
        <f>IF(S213="Profesor",(DATE(YEAR(N213)+70,MONTH(N213)+1,1)),(DATE(YEAR(N213)+65,MONTH(N213)+1,1)) )</f>
        <v>51196</v>
      </c>
      <c r="AB213" s="26" t="s">
        <v>1478</v>
      </c>
      <c r="AC213" s="14" t="s">
        <v>53</v>
      </c>
      <c r="AD213" s="27">
        <v>2012</v>
      </c>
      <c r="AE213" s="29" t="s">
        <v>1177</v>
      </c>
      <c r="AF213" s="29" t="s">
        <v>70</v>
      </c>
      <c r="AG213" s="15" t="s">
        <v>1479</v>
      </c>
      <c r="AH213" s="39">
        <v>12100104803716</v>
      </c>
      <c r="AI213" s="15" t="s">
        <v>656</v>
      </c>
      <c r="AJ213" s="15" t="s">
        <v>627</v>
      </c>
      <c r="AK213" s="16" t="s">
        <v>60</v>
      </c>
      <c r="AL213" s="11" t="s">
        <v>1170</v>
      </c>
      <c r="AM213" s="14" t="s">
        <v>599</v>
      </c>
    </row>
    <row r="214" spans="1:39" s="31" customFormat="1" ht="30" customHeight="1">
      <c r="A214" s="11">
        <v>209</v>
      </c>
      <c r="B214" s="12" t="s">
        <v>1480</v>
      </c>
      <c r="C214" s="13">
        <f>VLOOKUP(B214,[1]Sheet1!$A$2:$B$443,2,FALSE)</f>
        <v>19048101</v>
      </c>
      <c r="D214" s="14">
        <v>132317446</v>
      </c>
      <c r="E214" s="15" t="s">
        <v>1481</v>
      </c>
      <c r="F214" s="44" t="s">
        <v>43</v>
      </c>
      <c r="G214" s="15" t="s">
        <v>1482</v>
      </c>
      <c r="H214" s="15" t="s">
        <v>1483</v>
      </c>
      <c r="I214" s="16" t="s">
        <v>45</v>
      </c>
      <c r="J214" s="34" t="s">
        <v>1416</v>
      </c>
      <c r="K214" s="14" t="s">
        <v>184</v>
      </c>
      <c r="L214" s="18" t="s">
        <v>47</v>
      </c>
      <c r="M214" s="19" t="s">
        <v>1484</v>
      </c>
      <c r="N214" s="20">
        <v>29695</v>
      </c>
      <c r="O214" s="34" t="s">
        <v>1286</v>
      </c>
      <c r="P214" s="14" t="s">
        <v>1287</v>
      </c>
      <c r="Q214" s="22">
        <v>42826</v>
      </c>
      <c r="R214" s="22">
        <v>42879</v>
      </c>
      <c r="S214" s="14" t="s">
        <v>1251</v>
      </c>
      <c r="T214" s="22">
        <v>40513</v>
      </c>
      <c r="U214" s="22">
        <v>40512</v>
      </c>
      <c r="V214" s="23">
        <v>244.7</v>
      </c>
      <c r="W214" s="24">
        <v>11</v>
      </c>
      <c r="X214" s="24">
        <v>0</v>
      </c>
      <c r="Y214" s="32">
        <f t="shared" ca="1" si="9"/>
        <v>37</v>
      </c>
      <c r="Z214" s="32">
        <f t="shared" ca="1" si="10"/>
        <v>1</v>
      </c>
      <c r="AA214" s="26">
        <f t="shared" si="11"/>
        <v>53448</v>
      </c>
      <c r="AB214" s="26" t="s">
        <v>1485</v>
      </c>
      <c r="AC214" s="14" t="s">
        <v>409</v>
      </c>
      <c r="AD214" s="27">
        <v>2010</v>
      </c>
      <c r="AE214" s="29" t="s">
        <v>255</v>
      </c>
      <c r="AF214" s="29" t="s">
        <v>55</v>
      </c>
      <c r="AG214" s="15" t="s">
        <v>1393</v>
      </c>
      <c r="AH214" s="40" t="s">
        <v>1486</v>
      </c>
      <c r="AI214" s="15" t="s">
        <v>316</v>
      </c>
      <c r="AJ214" s="15" t="s">
        <v>188</v>
      </c>
      <c r="AK214" s="16" t="s">
        <v>597</v>
      </c>
      <c r="AL214" s="14" t="s">
        <v>189</v>
      </c>
      <c r="AM214" s="14" t="s">
        <v>129</v>
      </c>
    </row>
    <row r="215" spans="1:39" s="31" customFormat="1" ht="30" customHeight="1">
      <c r="A215" s="11">
        <v>210</v>
      </c>
      <c r="B215" s="12" t="s">
        <v>1487</v>
      </c>
      <c r="C215" s="13">
        <f>VLOOKUP(B215,[1]Sheet1!$A$2:$B$443,2,FALSE)</f>
        <v>2048301</v>
      </c>
      <c r="D215" s="14">
        <v>132320121</v>
      </c>
      <c r="E215" s="15" t="s">
        <v>1488</v>
      </c>
      <c r="F215" s="15" t="s">
        <v>43</v>
      </c>
      <c r="G215" s="15" t="s">
        <v>591</v>
      </c>
      <c r="H215" s="15" t="s">
        <v>1489</v>
      </c>
      <c r="I215" s="16" t="s">
        <v>45</v>
      </c>
      <c r="J215" s="34" t="s">
        <v>1416</v>
      </c>
      <c r="K215" s="14" t="s">
        <v>184</v>
      </c>
      <c r="L215" s="18" t="s">
        <v>47</v>
      </c>
      <c r="M215" s="19" t="s">
        <v>545</v>
      </c>
      <c r="N215" s="20">
        <v>30408</v>
      </c>
      <c r="O215" s="34" t="s">
        <v>1286</v>
      </c>
      <c r="P215" s="14" t="s">
        <v>1287</v>
      </c>
      <c r="Q215" s="22">
        <v>42826</v>
      </c>
      <c r="R215" s="22">
        <v>42879</v>
      </c>
      <c r="S215" s="14" t="s">
        <v>1251</v>
      </c>
      <c r="T215" s="22">
        <v>40575</v>
      </c>
      <c r="U215" s="22">
        <v>40574</v>
      </c>
      <c r="V215" s="23">
        <v>248.1</v>
      </c>
      <c r="W215" s="24">
        <v>11</v>
      </c>
      <c r="X215" s="24">
        <v>0</v>
      </c>
      <c r="Y215" s="32">
        <f t="shared" ca="1" si="9"/>
        <v>35</v>
      </c>
      <c r="Z215" s="32">
        <f t="shared" ca="1" si="10"/>
        <v>1</v>
      </c>
      <c r="AA215" s="26">
        <f t="shared" si="11"/>
        <v>54179</v>
      </c>
      <c r="AB215" s="26" t="s">
        <v>1490</v>
      </c>
      <c r="AC215" s="14" t="s">
        <v>53</v>
      </c>
      <c r="AD215" s="27">
        <v>2011</v>
      </c>
      <c r="AE215" s="29" t="s">
        <v>255</v>
      </c>
      <c r="AF215" s="29" t="s">
        <v>55</v>
      </c>
      <c r="AG215" s="15" t="s">
        <v>1393</v>
      </c>
      <c r="AH215" s="40" t="s">
        <v>1491</v>
      </c>
      <c r="AI215" s="15" t="s">
        <v>656</v>
      </c>
      <c r="AJ215" s="15" t="s">
        <v>188</v>
      </c>
      <c r="AK215" s="16" t="s">
        <v>597</v>
      </c>
      <c r="AL215" s="14" t="s">
        <v>189</v>
      </c>
      <c r="AM215" s="14" t="s">
        <v>129</v>
      </c>
    </row>
    <row r="216" spans="1:39" s="31" customFormat="1" ht="30" customHeight="1">
      <c r="A216" s="11">
        <v>211</v>
      </c>
      <c r="B216" s="43" t="s">
        <v>1492</v>
      </c>
      <c r="C216" s="13">
        <f>VLOOKUP(B216,[1]Sheet1!$A$2:$B$443,2,FALSE)</f>
        <v>27048601</v>
      </c>
      <c r="D216" s="43"/>
      <c r="E216" s="44" t="s">
        <v>1493</v>
      </c>
      <c r="F216" s="44" t="s">
        <v>43</v>
      </c>
      <c r="G216" s="44" t="s">
        <v>591</v>
      </c>
      <c r="H216" s="44" t="s">
        <v>1494</v>
      </c>
      <c r="I216" s="16" t="s">
        <v>45</v>
      </c>
      <c r="J216" s="34" t="s">
        <v>1495</v>
      </c>
      <c r="K216" s="11" t="s">
        <v>184</v>
      </c>
      <c r="L216" s="18" t="s">
        <v>47</v>
      </c>
      <c r="M216" s="45" t="s">
        <v>1496</v>
      </c>
      <c r="N216" s="46">
        <v>31529</v>
      </c>
      <c r="O216" s="34" t="s">
        <v>1286</v>
      </c>
      <c r="P216" s="14" t="s">
        <v>1287</v>
      </c>
      <c r="Q216" s="21">
        <v>42826</v>
      </c>
      <c r="R216" s="21">
        <v>42879</v>
      </c>
      <c r="S216" s="11" t="s">
        <v>1251</v>
      </c>
      <c r="T216" s="22">
        <v>42675</v>
      </c>
      <c r="U216" s="21">
        <v>42674</v>
      </c>
      <c r="V216" s="23">
        <v>306.8</v>
      </c>
      <c r="W216" s="11">
        <v>7</v>
      </c>
      <c r="X216" s="11">
        <v>4</v>
      </c>
      <c r="Y216" s="32">
        <f t="shared" ca="1" si="9"/>
        <v>32</v>
      </c>
      <c r="Z216" s="32">
        <f t="shared" ca="1" si="10"/>
        <v>1</v>
      </c>
      <c r="AA216" s="26">
        <f t="shared" si="11"/>
        <v>55274</v>
      </c>
      <c r="AB216" s="26" t="s">
        <v>43</v>
      </c>
      <c r="AC216" s="11" t="s">
        <v>409</v>
      </c>
      <c r="AD216" s="48">
        <v>2009</v>
      </c>
      <c r="AE216" s="29" t="s">
        <v>999</v>
      </c>
      <c r="AF216" s="29" t="s">
        <v>55</v>
      </c>
      <c r="AG216" s="44" t="s">
        <v>518</v>
      </c>
      <c r="AH216" s="39">
        <v>12100104812146</v>
      </c>
      <c r="AI216" s="15" t="s">
        <v>656</v>
      </c>
      <c r="AJ216" s="15" t="s">
        <v>550</v>
      </c>
      <c r="AK216" s="16" t="s">
        <v>597</v>
      </c>
      <c r="AL216" s="14" t="s">
        <v>550</v>
      </c>
      <c r="AM216" s="14" t="s">
        <v>62</v>
      </c>
    </row>
    <row r="217" spans="1:39" s="31" customFormat="1" ht="30" customHeight="1">
      <c r="A217" s="11">
        <v>212</v>
      </c>
      <c r="B217" s="43" t="s">
        <v>1497</v>
      </c>
      <c r="C217" s="13">
        <f>VLOOKUP(B217,[1]Sheet1!$A$2:$B$443,2,FALSE)</f>
        <v>2048501</v>
      </c>
      <c r="D217" s="43"/>
      <c r="E217" s="44" t="s">
        <v>1498</v>
      </c>
      <c r="F217" s="44" t="s">
        <v>43</v>
      </c>
      <c r="G217" s="44" t="s">
        <v>591</v>
      </c>
      <c r="H217" s="44" t="s">
        <v>1499</v>
      </c>
      <c r="I217" s="16" t="s">
        <v>45</v>
      </c>
      <c r="J217" s="34" t="s">
        <v>1495</v>
      </c>
      <c r="K217" s="11" t="s">
        <v>46</v>
      </c>
      <c r="L217" s="18" t="s">
        <v>47</v>
      </c>
      <c r="M217" s="45" t="s">
        <v>90</v>
      </c>
      <c r="N217" s="46">
        <v>31139</v>
      </c>
      <c r="O217" s="34" t="s">
        <v>1286</v>
      </c>
      <c r="P217" s="14" t="s">
        <v>1287</v>
      </c>
      <c r="Q217" s="21">
        <v>42826</v>
      </c>
      <c r="R217" s="21">
        <v>42879</v>
      </c>
      <c r="S217" s="11" t="s">
        <v>1251</v>
      </c>
      <c r="T217" s="22">
        <v>42675</v>
      </c>
      <c r="U217" s="21">
        <v>42674</v>
      </c>
      <c r="V217" s="23">
        <v>332</v>
      </c>
      <c r="W217" s="11">
        <v>7</v>
      </c>
      <c r="X217" s="11">
        <v>4</v>
      </c>
      <c r="Y217" s="32">
        <f t="shared" ca="1" si="9"/>
        <v>33</v>
      </c>
      <c r="Z217" s="32">
        <f t="shared" ca="1" si="10"/>
        <v>1</v>
      </c>
      <c r="AA217" s="26">
        <f t="shared" si="11"/>
        <v>54909</v>
      </c>
      <c r="AB217" s="26" t="s">
        <v>1500</v>
      </c>
      <c r="AC217" s="11" t="s">
        <v>409</v>
      </c>
      <c r="AD217" s="48">
        <v>2009</v>
      </c>
      <c r="AE217" s="29" t="s">
        <v>999</v>
      </c>
      <c r="AF217" s="29" t="s">
        <v>55</v>
      </c>
      <c r="AG217" s="44" t="s">
        <v>518</v>
      </c>
      <c r="AH217" s="38" t="s">
        <v>1501</v>
      </c>
      <c r="AI217" s="15" t="s">
        <v>656</v>
      </c>
      <c r="AJ217" s="15" t="s">
        <v>550</v>
      </c>
      <c r="AK217" s="16" t="s">
        <v>741</v>
      </c>
      <c r="AL217" s="14" t="s">
        <v>550</v>
      </c>
      <c r="AM217" s="14" t="s">
        <v>62</v>
      </c>
    </row>
    <row r="218" spans="1:39" s="31" customFormat="1" ht="30" customHeight="1">
      <c r="A218" s="11">
        <v>213</v>
      </c>
      <c r="B218" s="12" t="s">
        <v>1502</v>
      </c>
      <c r="C218" s="13">
        <f>VLOOKUP(B218,[1]Sheet1!$A$2:$B$443,2,FALSE)</f>
        <v>20047201</v>
      </c>
      <c r="D218" s="14">
        <v>132299057</v>
      </c>
      <c r="E218" s="15" t="s">
        <v>1503</v>
      </c>
      <c r="F218" s="15" t="s">
        <v>42</v>
      </c>
      <c r="G218" s="15" t="s">
        <v>591</v>
      </c>
      <c r="H218" s="15" t="s">
        <v>1504</v>
      </c>
      <c r="I218" s="16" t="s">
        <v>45</v>
      </c>
      <c r="J218" s="34" t="s">
        <v>1088</v>
      </c>
      <c r="K218" s="14" t="s">
        <v>46</v>
      </c>
      <c r="L218" s="18" t="s">
        <v>47</v>
      </c>
      <c r="M218" s="19" t="s">
        <v>944</v>
      </c>
      <c r="N218" s="20">
        <v>26409</v>
      </c>
      <c r="O218" s="34" t="s">
        <v>1286</v>
      </c>
      <c r="P218" s="14" t="s">
        <v>1287</v>
      </c>
      <c r="Q218" s="22">
        <v>42826</v>
      </c>
      <c r="R218" s="22">
        <v>42879</v>
      </c>
      <c r="S218" s="14" t="s">
        <v>1251</v>
      </c>
      <c r="T218" s="22">
        <v>42736</v>
      </c>
      <c r="U218" s="22">
        <v>42737</v>
      </c>
      <c r="V218" s="23">
        <v>332</v>
      </c>
      <c r="W218" s="24">
        <v>15</v>
      </c>
      <c r="X218" s="24">
        <v>4</v>
      </c>
      <c r="Y218" s="32">
        <f t="shared" ca="1" si="9"/>
        <v>46</v>
      </c>
      <c r="Z218" s="32">
        <f t="shared" ca="1" si="10"/>
        <v>1</v>
      </c>
      <c r="AA218" s="26">
        <f t="shared" si="11"/>
        <v>50161</v>
      </c>
      <c r="AB218" s="26" t="s">
        <v>1505</v>
      </c>
      <c r="AC218" s="14" t="s">
        <v>53</v>
      </c>
      <c r="AD218" s="14">
        <v>2012</v>
      </c>
      <c r="AE218" s="15" t="s">
        <v>212</v>
      </c>
      <c r="AF218" s="15" t="s">
        <v>55</v>
      </c>
      <c r="AG218" s="15" t="s">
        <v>246</v>
      </c>
      <c r="AH218" s="39">
        <v>12100104810847</v>
      </c>
      <c r="AI218" s="15" t="s">
        <v>656</v>
      </c>
      <c r="AJ218" s="15" t="s">
        <v>212</v>
      </c>
      <c r="AK218" s="16" t="s">
        <v>60</v>
      </c>
      <c r="AL218" s="14" t="s">
        <v>162</v>
      </c>
      <c r="AM218" s="14" t="s">
        <v>62</v>
      </c>
    </row>
    <row r="219" spans="1:39" s="31" customFormat="1" ht="30" customHeight="1">
      <c r="A219" s="11">
        <v>214</v>
      </c>
      <c r="B219" s="12" t="s">
        <v>1506</v>
      </c>
      <c r="C219" s="13">
        <f>VLOOKUP(B219,[1]Sheet1!$A$2:$B$443,2,FALSE)</f>
        <v>10127902</v>
      </c>
      <c r="D219" s="14">
        <v>132304358</v>
      </c>
      <c r="E219" s="15" t="s">
        <v>1507</v>
      </c>
      <c r="F219" s="15" t="s">
        <v>43</v>
      </c>
      <c r="G219" s="15" t="s">
        <v>1086</v>
      </c>
      <c r="H219" s="15" t="s">
        <v>1508</v>
      </c>
      <c r="I219" s="16" t="s">
        <v>45</v>
      </c>
      <c r="J219" s="34" t="s">
        <v>1151</v>
      </c>
      <c r="K219" s="14" t="s">
        <v>46</v>
      </c>
      <c r="L219" s="18" t="s">
        <v>47</v>
      </c>
      <c r="M219" s="19" t="s">
        <v>530</v>
      </c>
      <c r="N219" s="20">
        <v>29199</v>
      </c>
      <c r="O219" s="34" t="s">
        <v>1286</v>
      </c>
      <c r="P219" s="14" t="s">
        <v>1287</v>
      </c>
      <c r="Q219" s="22">
        <v>43009</v>
      </c>
      <c r="R219" s="22">
        <v>43012</v>
      </c>
      <c r="S219" s="14" t="s">
        <v>1251</v>
      </c>
      <c r="T219" s="22">
        <v>40725</v>
      </c>
      <c r="U219" s="22">
        <v>40724</v>
      </c>
      <c r="V219" s="23">
        <v>284.5</v>
      </c>
      <c r="W219" s="24">
        <v>13</v>
      </c>
      <c r="X219" s="24">
        <v>10</v>
      </c>
      <c r="Y219" s="32">
        <f t="shared" ca="1" si="9"/>
        <v>38</v>
      </c>
      <c r="Z219" s="32">
        <f t="shared" ca="1" si="10"/>
        <v>5</v>
      </c>
      <c r="AA219" s="26">
        <f t="shared" si="11"/>
        <v>52963</v>
      </c>
      <c r="AB219" s="26" t="s">
        <v>1509</v>
      </c>
      <c r="AC219" s="14" t="s">
        <v>409</v>
      </c>
      <c r="AD219" s="27">
        <v>2011</v>
      </c>
      <c r="AE219" s="29" t="s">
        <v>1510</v>
      </c>
      <c r="AF219" s="29" t="s">
        <v>70</v>
      </c>
      <c r="AG219" s="15" t="s">
        <v>486</v>
      </c>
      <c r="AH219" s="39">
        <v>12100104805118</v>
      </c>
      <c r="AI219" s="15" t="s">
        <v>656</v>
      </c>
      <c r="AJ219" s="15" t="s">
        <v>1015</v>
      </c>
      <c r="AK219" s="16" t="s">
        <v>597</v>
      </c>
      <c r="AL219" s="14" t="s">
        <v>1094</v>
      </c>
      <c r="AM219" s="14" t="s">
        <v>599</v>
      </c>
    </row>
    <row r="220" spans="1:39" s="31" customFormat="1" ht="30" customHeight="1">
      <c r="A220" s="11">
        <v>215</v>
      </c>
      <c r="B220" s="12" t="s">
        <v>1511</v>
      </c>
      <c r="C220" s="13">
        <f>VLOOKUP(B220,[1]Sheet1!$A$2:$B$443,2,FALSE)</f>
        <v>3058006</v>
      </c>
      <c r="D220" s="14">
        <v>132317447</v>
      </c>
      <c r="E220" s="15" t="s">
        <v>1512</v>
      </c>
      <c r="F220" s="15" t="s">
        <v>43</v>
      </c>
      <c r="G220" s="15" t="s">
        <v>591</v>
      </c>
      <c r="H220" s="15" t="s">
        <v>1513</v>
      </c>
      <c r="I220" s="16" t="s">
        <v>45</v>
      </c>
      <c r="J220" s="34" t="s">
        <v>1416</v>
      </c>
      <c r="K220" s="14" t="s">
        <v>184</v>
      </c>
      <c r="L220" s="18" t="s">
        <v>47</v>
      </c>
      <c r="M220" s="19" t="s">
        <v>1514</v>
      </c>
      <c r="N220" s="20">
        <v>29344</v>
      </c>
      <c r="O220" s="34" t="s">
        <v>1286</v>
      </c>
      <c r="P220" s="14" t="s">
        <v>1287</v>
      </c>
      <c r="Q220" s="22">
        <v>43009</v>
      </c>
      <c r="R220" s="22">
        <v>43012</v>
      </c>
      <c r="S220" s="14" t="s">
        <v>1251</v>
      </c>
      <c r="T220" s="22">
        <v>42826</v>
      </c>
      <c r="U220" s="22">
        <v>42825</v>
      </c>
      <c r="V220" s="23">
        <v>326.2</v>
      </c>
      <c r="W220" s="24">
        <v>11</v>
      </c>
      <c r="X220" s="24">
        <v>6</v>
      </c>
      <c r="Y220" s="32">
        <f t="shared" ca="1" si="9"/>
        <v>37</v>
      </c>
      <c r="Z220" s="32">
        <f t="shared" ca="1" si="10"/>
        <v>12</v>
      </c>
      <c r="AA220" s="26">
        <f t="shared" si="11"/>
        <v>53114</v>
      </c>
      <c r="AB220" s="26" t="s">
        <v>1515</v>
      </c>
      <c r="AC220" s="14" t="s">
        <v>409</v>
      </c>
      <c r="AD220" s="27">
        <v>2010</v>
      </c>
      <c r="AE220" s="29" t="s">
        <v>1516</v>
      </c>
      <c r="AF220" s="29" t="s">
        <v>55</v>
      </c>
      <c r="AG220" s="15" t="s">
        <v>1393</v>
      </c>
      <c r="AH220" s="38" t="s">
        <v>1517</v>
      </c>
      <c r="AI220" s="15" t="s">
        <v>656</v>
      </c>
      <c r="AJ220" s="15" t="s">
        <v>1050</v>
      </c>
      <c r="AK220" s="16" t="s">
        <v>60</v>
      </c>
      <c r="AL220" s="14" t="s">
        <v>107</v>
      </c>
      <c r="AM220" s="14" t="s">
        <v>108</v>
      </c>
    </row>
    <row r="221" spans="1:39" s="31" customFormat="1" ht="30" customHeight="1">
      <c r="A221" s="11">
        <v>216</v>
      </c>
      <c r="B221" s="43" t="s">
        <v>1518</v>
      </c>
      <c r="C221" s="13">
        <f>VLOOKUP(B221,[1]Sheet1!$A$2:$B$443,2,FALSE)</f>
        <v>14127602</v>
      </c>
      <c r="D221" s="43"/>
      <c r="E221" s="44" t="s">
        <v>1519</v>
      </c>
      <c r="F221" s="44" t="s">
        <v>43</v>
      </c>
      <c r="G221" s="44" t="s">
        <v>591</v>
      </c>
      <c r="H221" s="44" t="s">
        <v>1520</v>
      </c>
      <c r="I221" s="16" t="s">
        <v>45</v>
      </c>
      <c r="J221" s="34" t="s">
        <v>1495</v>
      </c>
      <c r="K221" s="11" t="s">
        <v>184</v>
      </c>
      <c r="L221" s="18" t="s">
        <v>47</v>
      </c>
      <c r="M221" s="45" t="s">
        <v>67</v>
      </c>
      <c r="N221" s="46">
        <v>28108</v>
      </c>
      <c r="O221" s="34" t="s">
        <v>1286</v>
      </c>
      <c r="P221" s="14" t="s">
        <v>1287</v>
      </c>
      <c r="Q221" s="21">
        <v>43009</v>
      </c>
      <c r="R221" s="21">
        <v>41916</v>
      </c>
      <c r="S221" s="11" t="s">
        <v>1251</v>
      </c>
      <c r="T221" s="22">
        <v>42917</v>
      </c>
      <c r="U221" s="21">
        <v>41820</v>
      </c>
      <c r="V221" s="23">
        <v>304.2</v>
      </c>
      <c r="W221" s="11">
        <v>7</v>
      </c>
      <c r="X221" s="11">
        <v>10</v>
      </c>
      <c r="Y221" s="32">
        <f t="shared" ca="1" si="9"/>
        <v>41</v>
      </c>
      <c r="Z221" s="32">
        <f t="shared" ca="1" si="10"/>
        <v>5</v>
      </c>
      <c r="AA221" s="26">
        <f t="shared" si="11"/>
        <v>51867</v>
      </c>
      <c r="AB221" s="26" t="s">
        <v>43</v>
      </c>
      <c r="AC221" s="11" t="s">
        <v>409</v>
      </c>
      <c r="AD221" s="48">
        <v>2009</v>
      </c>
      <c r="AE221" s="29" t="s">
        <v>999</v>
      </c>
      <c r="AF221" s="29" t="s">
        <v>55</v>
      </c>
      <c r="AG221" s="44" t="s">
        <v>518</v>
      </c>
      <c r="AH221" s="39">
        <v>12100104811872</v>
      </c>
      <c r="AI221" s="15" t="s">
        <v>656</v>
      </c>
      <c r="AJ221" s="15" t="s">
        <v>550</v>
      </c>
      <c r="AK221" s="16" t="s">
        <v>60</v>
      </c>
      <c r="AL221" s="14" t="s">
        <v>550</v>
      </c>
      <c r="AM221" s="14" t="s">
        <v>62</v>
      </c>
    </row>
    <row r="222" spans="1:39" s="31" customFormat="1" ht="30" customHeight="1">
      <c r="A222" s="11">
        <v>217</v>
      </c>
      <c r="B222" s="43" t="s">
        <v>1521</v>
      </c>
      <c r="C222" s="13">
        <f>VLOOKUP(B222,[1]Sheet1!$A$2:$B$443,2,FALSE)</f>
        <v>26078302</v>
      </c>
      <c r="D222" s="43"/>
      <c r="E222" s="44" t="s">
        <v>1522</v>
      </c>
      <c r="F222" s="44" t="s">
        <v>43</v>
      </c>
      <c r="G222" s="44" t="s">
        <v>591</v>
      </c>
      <c r="H222" s="44" t="s">
        <v>1523</v>
      </c>
      <c r="I222" s="16" t="s">
        <v>45</v>
      </c>
      <c r="J222" s="34" t="s">
        <v>1495</v>
      </c>
      <c r="K222" s="11" t="s">
        <v>46</v>
      </c>
      <c r="L222" s="18" t="s">
        <v>47</v>
      </c>
      <c r="M222" s="45" t="s">
        <v>1524</v>
      </c>
      <c r="N222" s="46">
        <v>30523</v>
      </c>
      <c r="O222" s="34" t="s">
        <v>1286</v>
      </c>
      <c r="P222" s="14" t="s">
        <v>1287</v>
      </c>
      <c r="Q222" s="21">
        <v>43009</v>
      </c>
      <c r="R222" s="21">
        <v>43012</v>
      </c>
      <c r="S222" s="11" t="s">
        <v>1251</v>
      </c>
      <c r="T222" s="22">
        <v>42917</v>
      </c>
      <c r="U222" s="21">
        <v>41820</v>
      </c>
      <c r="V222" s="23">
        <v>302.2</v>
      </c>
      <c r="W222" s="11">
        <v>7</v>
      </c>
      <c r="X222" s="11">
        <v>10</v>
      </c>
      <c r="Y222" s="32">
        <f t="shared" ca="1" si="9"/>
        <v>34</v>
      </c>
      <c r="Z222" s="32">
        <f t="shared" ca="1" si="10"/>
        <v>10</v>
      </c>
      <c r="AA222" s="26">
        <f t="shared" si="11"/>
        <v>54271</v>
      </c>
      <c r="AB222" s="26" t="s">
        <v>43</v>
      </c>
      <c r="AC222" s="11" t="s">
        <v>409</v>
      </c>
      <c r="AD222" s="48">
        <v>2009</v>
      </c>
      <c r="AE222" s="29" t="s">
        <v>999</v>
      </c>
      <c r="AF222" s="29" t="s">
        <v>55</v>
      </c>
      <c r="AG222" s="44" t="s">
        <v>518</v>
      </c>
      <c r="AH222" s="38" t="s">
        <v>1525</v>
      </c>
      <c r="AI222" s="15" t="s">
        <v>914</v>
      </c>
      <c r="AJ222" s="15" t="s">
        <v>550</v>
      </c>
      <c r="AK222" s="16" t="s">
        <v>60</v>
      </c>
      <c r="AL222" s="14" t="s">
        <v>550</v>
      </c>
      <c r="AM222" s="14" t="s">
        <v>62</v>
      </c>
    </row>
    <row r="223" spans="1:39" s="31" customFormat="1" ht="30" customHeight="1">
      <c r="A223" s="11">
        <v>218</v>
      </c>
      <c r="B223" s="12" t="s">
        <v>1526</v>
      </c>
      <c r="C223" s="13">
        <f>VLOOKUP(B223,[1]Sheet1!$A$2:$B$443,2,FALSE)</f>
        <v>10018202</v>
      </c>
      <c r="D223" s="14">
        <v>132320115</v>
      </c>
      <c r="E223" s="15" t="s">
        <v>1527</v>
      </c>
      <c r="F223" s="44" t="s">
        <v>43</v>
      </c>
      <c r="G223" s="15" t="s">
        <v>1528</v>
      </c>
      <c r="H223" s="15" t="s">
        <v>1529</v>
      </c>
      <c r="I223" s="16" t="s">
        <v>45</v>
      </c>
      <c r="J223" s="34" t="s">
        <v>1416</v>
      </c>
      <c r="K223" s="14" t="s">
        <v>184</v>
      </c>
      <c r="L223" s="18" t="s">
        <v>47</v>
      </c>
      <c r="M223" s="19" t="s">
        <v>90</v>
      </c>
      <c r="N223" s="20">
        <v>29961</v>
      </c>
      <c r="O223" s="34" t="s">
        <v>1286</v>
      </c>
      <c r="P223" s="14" t="s">
        <v>1287</v>
      </c>
      <c r="Q223" s="22">
        <v>43009</v>
      </c>
      <c r="R223" s="22">
        <v>43012</v>
      </c>
      <c r="S223" s="14" t="s">
        <v>1251</v>
      </c>
      <c r="T223" s="22">
        <v>42826</v>
      </c>
      <c r="U223" s="22">
        <v>42825</v>
      </c>
      <c r="V223" s="23">
        <v>332</v>
      </c>
      <c r="W223" s="24">
        <v>11</v>
      </c>
      <c r="X223" s="24">
        <v>6</v>
      </c>
      <c r="Y223" s="32">
        <f t="shared" ca="1" si="9"/>
        <v>36</v>
      </c>
      <c r="Z223" s="32">
        <f t="shared" ca="1" si="10"/>
        <v>4</v>
      </c>
      <c r="AA223" s="26">
        <f t="shared" si="11"/>
        <v>53724</v>
      </c>
      <c r="AB223" s="26" t="s">
        <v>1530</v>
      </c>
      <c r="AC223" s="14" t="s">
        <v>409</v>
      </c>
      <c r="AD223" s="27">
        <v>2014</v>
      </c>
      <c r="AE223" s="29" t="s">
        <v>1531</v>
      </c>
      <c r="AF223" s="29" t="s">
        <v>55</v>
      </c>
      <c r="AG223" s="15" t="s">
        <v>1532</v>
      </c>
      <c r="AH223" s="40" t="s">
        <v>1533</v>
      </c>
      <c r="AI223" s="15" t="s">
        <v>971</v>
      </c>
      <c r="AJ223" s="15" t="s">
        <v>1531</v>
      </c>
      <c r="AK223" s="16" t="s">
        <v>60</v>
      </c>
      <c r="AL223" s="14" t="s">
        <v>1534</v>
      </c>
      <c r="AM223" s="14" t="s">
        <v>129</v>
      </c>
    </row>
    <row r="224" spans="1:39" s="31" customFormat="1" ht="30" customHeight="1">
      <c r="A224" s="11">
        <v>219</v>
      </c>
      <c r="B224" s="12" t="s">
        <v>1535</v>
      </c>
      <c r="C224" s="13">
        <f>VLOOKUP(B224,[1]Sheet1!$A$2:$B$443,2,FALSE)</f>
        <v>7045802</v>
      </c>
      <c r="D224" s="14">
        <v>131287874</v>
      </c>
      <c r="E224" s="15" t="s">
        <v>1536</v>
      </c>
      <c r="F224" s="15" t="s">
        <v>406</v>
      </c>
      <c r="G224" s="15" t="s">
        <v>78</v>
      </c>
      <c r="H224" s="15" t="s">
        <v>1537</v>
      </c>
      <c r="I224" s="16" t="s">
        <v>45</v>
      </c>
      <c r="J224" s="34" t="s">
        <v>274</v>
      </c>
      <c r="K224" s="14" t="s">
        <v>46</v>
      </c>
      <c r="L224" s="18" t="s">
        <v>101</v>
      </c>
      <c r="M224" s="19" t="s">
        <v>1538</v>
      </c>
      <c r="N224" s="20">
        <v>21282</v>
      </c>
      <c r="O224" s="34" t="s">
        <v>1539</v>
      </c>
      <c r="P224" s="14" t="s">
        <v>1540</v>
      </c>
      <c r="Q224" s="22">
        <v>33695</v>
      </c>
      <c r="R224" s="22">
        <v>33914</v>
      </c>
      <c r="S224" s="14" t="s">
        <v>1251</v>
      </c>
      <c r="T224" s="22">
        <v>33512</v>
      </c>
      <c r="U224" s="22">
        <v>33532</v>
      </c>
      <c r="V224" s="23">
        <v>225.1</v>
      </c>
      <c r="W224" s="24">
        <v>9</v>
      </c>
      <c r="X224" s="24">
        <v>1</v>
      </c>
      <c r="Y224" s="32">
        <f t="shared" ca="1" si="9"/>
        <v>60</v>
      </c>
      <c r="Z224" s="32">
        <f t="shared" ca="1" si="10"/>
        <v>1</v>
      </c>
      <c r="AA224" s="26">
        <f t="shared" si="11"/>
        <v>45047</v>
      </c>
      <c r="AB224" s="26" t="s">
        <v>1541</v>
      </c>
      <c r="AC224" s="14" t="s">
        <v>409</v>
      </c>
      <c r="AD224" s="27">
        <v>2008</v>
      </c>
      <c r="AE224" s="29" t="s">
        <v>171</v>
      </c>
      <c r="AF224" s="29" t="s">
        <v>55</v>
      </c>
      <c r="AG224" s="15" t="s">
        <v>115</v>
      </c>
      <c r="AH224" s="39">
        <v>11100104814709</v>
      </c>
      <c r="AI224" s="15" t="s">
        <v>316</v>
      </c>
      <c r="AJ224" s="15" t="s">
        <v>171</v>
      </c>
      <c r="AK224" s="16" t="s">
        <v>60</v>
      </c>
      <c r="AL224" s="14" t="s">
        <v>172</v>
      </c>
      <c r="AM224" s="14" t="s">
        <v>119</v>
      </c>
    </row>
    <row r="225" spans="1:39" s="31" customFormat="1" ht="30" customHeight="1">
      <c r="A225" s="11">
        <v>220</v>
      </c>
      <c r="B225" s="12" t="s">
        <v>1542</v>
      </c>
      <c r="C225" s="13">
        <f>VLOOKUP(B225,[1]Sheet1!$A$2:$B$443,2,FALSE)</f>
        <v>6095709</v>
      </c>
      <c r="D225" s="14">
        <v>131641087</v>
      </c>
      <c r="E225" s="15" t="s">
        <v>1543</v>
      </c>
      <c r="F225" s="15" t="s">
        <v>406</v>
      </c>
      <c r="G225" s="15" t="s">
        <v>78</v>
      </c>
      <c r="H225" s="15" t="s">
        <v>1544</v>
      </c>
      <c r="I225" s="16" t="s">
        <v>45</v>
      </c>
      <c r="J225" s="34" t="s">
        <v>251</v>
      </c>
      <c r="K225" s="14" t="s">
        <v>46</v>
      </c>
      <c r="L225" s="18" t="s">
        <v>1037</v>
      </c>
      <c r="M225" s="19" t="s">
        <v>1545</v>
      </c>
      <c r="N225" s="20">
        <v>21069</v>
      </c>
      <c r="O225" s="34" t="s">
        <v>1539</v>
      </c>
      <c r="P225" s="14" t="s">
        <v>1540</v>
      </c>
      <c r="Q225" s="22">
        <v>36200</v>
      </c>
      <c r="R225" s="22">
        <v>36616</v>
      </c>
      <c r="S225" s="14" t="s">
        <v>1546</v>
      </c>
      <c r="T225" s="22">
        <v>34425</v>
      </c>
      <c r="U225" s="22">
        <v>36892</v>
      </c>
      <c r="V225" s="23">
        <v>153</v>
      </c>
      <c r="W225" s="24">
        <v>14</v>
      </c>
      <c r="X225" s="24">
        <v>1</v>
      </c>
      <c r="Y225" s="32">
        <f t="shared" ca="1" si="9"/>
        <v>60</v>
      </c>
      <c r="Z225" s="32">
        <f t="shared" ca="1" si="10"/>
        <v>8</v>
      </c>
      <c r="AA225" s="26">
        <f t="shared" si="11"/>
        <v>44835</v>
      </c>
      <c r="AB225" s="26" t="s">
        <v>1547</v>
      </c>
      <c r="AC225" s="14" t="s">
        <v>409</v>
      </c>
      <c r="AD225" s="27">
        <v>2011</v>
      </c>
      <c r="AE225" s="29" t="s">
        <v>1548</v>
      </c>
      <c r="AF225" s="29" t="s">
        <v>55</v>
      </c>
      <c r="AG225" s="15" t="s">
        <v>1549</v>
      </c>
      <c r="AH225" s="38" t="s">
        <v>1550</v>
      </c>
      <c r="AI225" s="15" t="s">
        <v>656</v>
      </c>
      <c r="AJ225" s="15" t="s">
        <v>1548</v>
      </c>
      <c r="AK225" s="16" t="s">
        <v>60</v>
      </c>
      <c r="AL225" s="14" t="s">
        <v>550</v>
      </c>
      <c r="AM225" s="14" t="s">
        <v>62</v>
      </c>
    </row>
    <row r="226" spans="1:39" s="31" customFormat="1" ht="30" customHeight="1">
      <c r="A226" s="11">
        <v>221</v>
      </c>
      <c r="B226" s="12" t="s">
        <v>1551</v>
      </c>
      <c r="C226" s="13">
        <f>VLOOKUP(B226,[1]Sheet1!$A$2:$B$443,2,FALSE)</f>
        <v>31126809</v>
      </c>
      <c r="D226" s="14">
        <v>132055932</v>
      </c>
      <c r="E226" s="15" t="s">
        <v>1552</v>
      </c>
      <c r="F226" s="15" t="s">
        <v>42</v>
      </c>
      <c r="G226" s="15" t="s">
        <v>139</v>
      </c>
      <c r="H226" s="15" t="s">
        <v>1553</v>
      </c>
      <c r="I226" s="16" t="s">
        <v>45</v>
      </c>
      <c r="J226" s="34" t="s">
        <v>267</v>
      </c>
      <c r="K226" s="14" t="s">
        <v>46</v>
      </c>
      <c r="L226" s="18" t="s">
        <v>47</v>
      </c>
      <c r="M226" s="19" t="s">
        <v>112</v>
      </c>
      <c r="N226" s="20">
        <v>25203</v>
      </c>
      <c r="O226" s="34" t="s">
        <v>1539</v>
      </c>
      <c r="P226" s="14" t="s">
        <v>1540</v>
      </c>
      <c r="Q226" s="22">
        <v>36982</v>
      </c>
      <c r="R226" s="22">
        <v>37152</v>
      </c>
      <c r="S226" s="14" t="s">
        <v>1251</v>
      </c>
      <c r="T226" s="22">
        <v>36892</v>
      </c>
      <c r="U226" s="22">
        <v>36892</v>
      </c>
      <c r="V226" s="23">
        <v>227.9</v>
      </c>
      <c r="W226" s="24">
        <v>14</v>
      </c>
      <c r="X226" s="24">
        <v>1</v>
      </c>
      <c r="Y226" s="32">
        <f t="shared" ca="1" si="9"/>
        <v>49</v>
      </c>
      <c r="Z226" s="32">
        <f t="shared" ca="1" si="10"/>
        <v>5</v>
      </c>
      <c r="AA226" s="26">
        <f t="shared" si="11"/>
        <v>48945</v>
      </c>
      <c r="AB226" s="26" t="s">
        <v>1554</v>
      </c>
      <c r="AC226" s="14" t="s">
        <v>53</v>
      </c>
      <c r="AD226" s="27">
        <v>2005</v>
      </c>
      <c r="AE226" s="29" t="s">
        <v>1555</v>
      </c>
      <c r="AF226" s="29" t="s">
        <v>70</v>
      </c>
      <c r="AG226" s="15" t="s">
        <v>1041</v>
      </c>
      <c r="AH226" s="38" t="s">
        <v>1556</v>
      </c>
      <c r="AI226" s="15" t="s">
        <v>170</v>
      </c>
      <c r="AJ226" s="15" t="s">
        <v>1050</v>
      </c>
      <c r="AK226" s="16" t="s">
        <v>60</v>
      </c>
      <c r="AL226" s="14" t="s">
        <v>1009</v>
      </c>
      <c r="AM226" s="14" t="s">
        <v>108</v>
      </c>
    </row>
    <row r="227" spans="1:39" s="31" customFormat="1" ht="30" customHeight="1">
      <c r="A227" s="11">
        <v>222</v>
      </c>
      <c r="B227" s="12" t="s">
        <v>1557</v>
      </c>
      <c r="C227" s="13">
        <f>VLOOKUP(B227,[1]Sheet1!$A$2:$B$443,2,FALSE)</f>
        <v>17056804</v>
      </c>
      <c r="D227" s="14">
        <v>132061427</v>
      </c>
      <c r="E227" s="15" t="s">
        <v>1558</v>
      </c>
      <c r="F227" s="15" t="s">
        <v>458</v>
      </c>
      <c r="G227" s="15" t="s">
        <v>272</v>
      </c>
      <c r="H227" s="15" t="s">
        <v>1559</v>
      </c>
      <c r="I227" s="16" t="s">
        <v>45</v>
      </c>
      <c r="J227" s="34" t="s">
        <v>267</v>
      </c>
      <c r="K227" s="14" t="s">
        <v>184</v>
      </c>
      <c r="L227" s="18" t="s">
        <v>47</v>
      </c>
      <c r="M227" s="19" t="s">
        <v>1560</v>
      </c>
      <c r="N227" s="20">
        <v>24975</v>
      </c>
      <c r="O227" s="34" t="s">
        <v>1539</v>
      </c>
      <c r="P227" s="14" t="s">
        <v>1540</v>
      </c>
      <c r="Q227" s="22">
        <v>37712</v>
      </c>
      <c r="R227" s="22">
        <v>37888</v>
      </c>
      <c r="S227" s="14" t="s">
        <v>1251</v>
      </c>
      <c r="T227" s="22">
        <v>37500</v>
      </c>
      <c r="U227" s="22">
        <v>37499</v>
      </c>
      <c r="V227" s="23">
        <v>207.85</v>
      </c>
      <c r="W227" s="24">
        <v>10</v>
      </c>
      <c r="X227" s="24">
        <v>1</v>
      </c>
      <c r="Y227" s="32">
        <f t="shared" ca="1" si="9"/>
        <v>49</v>
      </c>
      <c r="Z227" s="32">
        <f t="shared" ca="1" si="10"/>
        <v>12</v>
      </c>
      <c r="AA227" s="26">
        <f t="shared" si="11"/>
        <v>48731</v>
      </c>
      <c r="AB227" s="26" t="s">
        <v>1561</v>
      </c>
      <c r="AC227" s="14" t="s">
        <v>409</v>
      </c>
      <c r="AD227" s="27">
        <v>2001</v>
      </c>
      <c r="AE227" s="29" t="s">
        <v>1562</v>
      </c>
      <c r="AF227" s="29" t="s">
        <v>70</v>
      </c>
      <c r="AG227" s="15" t="s">
        <v>196</v>
      </c>
      <c r="AH227" s="40" t="s">
        <v>1563</v>
      </c>
      <c r="AI227" s="15" t="s">
        <v>971</v>
      </c>
      <c r="AJ227" s="15" t="s">
        <v>1562</v>
      </c>
      <c r="AK227" s="16" t="s">
        <v>741</v>
      </c>
      <c r="AL227" s="14" t="s">
        <v>74</v>
      </c>
      <c r="AM227" s="14" t="s">
        <v>75</v>
      </c>
    </row>
    <row r="228" spans="1:39" s="31" customFormat="1" ht="30" customHeight="1">
      <c r="A228" s="11">
        <v>223</v>
      </c>
      <c r="B228" s="12" t="s">
        <v>1564</v>
      </c>
      <c r="C228" s="13">
        <f>VLOOKUP(B228,[1]Sheet1!$A$2:$B$443,2,FALSE)</f>
        <v>16066302</v>
      </c>
      <c r="D228" s="14">
        <v>131785336</v>
      </c>
      <c r="E228" s="15" t="s">
        <v>1565</v>
      </c>
      <c r="F228" s="15" t="s">
        <v>406</v>
      </c>
      <c r="G228" s="15" t="s">
        <v>930</v>
      </c>
      <c r="H228" s="15" t="s">
        <v>1566</v>
      </c>
      <c r="I228" s="16" t="s">
        <v>45</v>
      </c>
      <c r="J228" s="34" t="s">
        <v>219</v>
      </c>
      <c r="K228" s="14" t="s">
        <v>46</v>
      </c>
      <c r="L228" s="18" t="s">
        <v>47</v>
      </c>
      <c r="M228" s="19" t="s">
        <v>67</v>
      </c>
      <c r="N228" s="20">
        <v>23178</v>
      </c>
      <c r="O228" s="34" t="s">
        <v>1539</v>
      </c>
      <c r="P228" s="14" t="s">
        <v>1540</v>
      </c>
      <c r="Q228" s="22">
        <v>37895</v>
      </c>
      <c r="R228" s="22">
        <v>38075</v>
      </c>
      <c r="S228" s="14" t="s">
        <v>1251</v>
      </c>
      <c r="T228" s="22">
        <v>37834</v>
      </c>
      <c r="U228" s="22">
        <v>37833</v>
      </c>
      <c r="V228" s="23">
        <v>248.1</v>
      </c>
      <c r="W228" s="24">
        <v>15</v>
      </c>
      <c r="X228" s="24">
        <v>7</v>
      </c>
      <c r="Y228" s="32">
        <f t="shared" ca="1" si="9"/>
        <v>54</v>
      </c>
      <c r="Z228" s="32">
        <f t="shared" ca="1" si="10"/>
        <v>11</v>
      </c>
      <c r="AA228" s="26">
        <f t="shared" si="11"/>
        <v>46935</v>
      </c>
      <c r="AB228" s="26" t="s">
        <v>1567</v>
      </c>
      <c r="AC228" s="14" t="s">
        <v>409</v>
      </c>
      <c r="AD228" s="27">
        <v>2004</v>
      </c>
      <c r="AE228" s="29" t="s">
        <v>663</v>
      </c>
      <c r="AF228" s="29" t="s">
        <v>70</v>
      </c>
      <c r="AG228" s="15" t="s">
        <v>239</v>
      </c>
      <c r="AH228" s="38" t="s">
        <v>1568</v>
      </c>
      <c r="AI228" s="15" t="s">
        <v>656</v>
      </c>
      <c r="AJ228" s="15" t="s">
        <v>665</v>
      </c>
      <c r="AK228" s="16" t="s">
        <v>60</v>
      </c>
      <c r="AL228" s="14" t="s">
        <v>550</v>
      </c>
      <c r="AM228" s="14" t="s">
        <v>62</v>
      </c>
    </row>
    <row r="229" spans="1:39" s="31" customFormat="1" ht="30" customHeight="1">
      <c r="A229" s="11">
        <v>224</v>
      </c>
      <c r="B229" s="12" t="s">
        <v>1569</v>
      </c>
      <c r="C229" s="13">
        <f>VLOOKUP(B229,[1]Sheet1!$A$2:$B$443,2,FALSE)</f>
        <v>19126005</v>
      </c>
      <c r="D229" s="14">
        <v>131918556</v>
      </c>
      <c r="E229" s="15" t="s">
        <v>1570</v>
      </c>
      <c r="F229" s="15" t="s">
        <v>406</v>
      </c>
      <c r="G229" s="15" t="s">
        <v>1329</v>
      </c>
      <c r="H229" s="15" t="s">
        <v>1571</v>
      </c>
      <c r="I229" s="16" t="s">
        <v>45</v>
      </c>
      <c r="J229" s="34" t="s">
        <v>183</v>
      </c>
      <c r="K229" s="14" t="s">
        <v>46</v>
      </c>
      <c r="L229" s="18" t="s">
        <v>47</v>
      </c>
      <c r="M229" s="19" t="s">
        <v>90</v>
      </c>
      <c r="N229" s="20">
        <v>22269</v>
      </c>
      <c r="O229" s="34" t="s">
        <v>1539</v>
      </c>
      <c r="P229" s="14" t="s">
        <v>1540</v>
      </c>
      <c r="Q229" s="22">
        <v>37895</v>
      </c>
      <c r="R229" s="22">
        <v>38075</v>
      </c>
      <c r="S229" s="14" t="s">
        <v>1251</v>
      </c>
      <c r="T229" s="22">
        <v>37865</v>
      </c>
      <c r="U229" s="22">
        <v>37864</v>
      </c>
      <c r="V229" s="23">
        <v>230.75</v>
      </c>
      <c r="W229" s="24">
        <v>13</v>
      </c>
      <c r="X229" s="24">
        <v>7</v>
      </c>
      <c r="Y229" s="32">
        <f t="shared" ca="1" si="9"/>
        <v>57</v>
      </c>
      <c r="Z229" s="32">
        <f t="shared" ca="1" si="10"/>
        <v>5</v>
      </c>
      <c r="AA229" s="26">
        <f t="shared" si="11"/>
        <v>46023</v>
      </c>
      <c r="AB229" s="26" t="s">
        <v>1572</v>
      </c>
      <c r="AC229" s="14" t="s">
        <v>409</v>
      </c>
      <c r="AD229" s="27">
        <v>2010</v>
      </c>
      <c r="AE229" s="29" t="s">
        <v>1573</v>
      </c>
      <c r="AF229" s="29" t="s">
        <v>70</v>
      </c>
      <c r="AG229" s="15" t="s">
        <v>1333</v>
      </c>
      <c r="AH229" s="38" t="s">
        <v>1574</v>
      </c>
      <c r="AI229" s="15" t="s">
        <v>656</v>
      </c>
      <c r="AJ229" s="15" t="s">
        <v>1575</v>
      </c>
      <c r="AK229" s="16" t="s">
        <v>60</v>
      </c>
      <c r="AL229" s="14" t="s">
        <v>789</v>
      </c>
      <c r="AM229" s="14" t="s">
        <v>129</v>
      </c>
    </row>
    <row r="230" spans="1:39" s="31" customFormat="1" ht="30" customHeight="1">
      <c r="A230" s="11">
        <v>225</v>
      </c>
      <c r="B230" s="12" t="s">
        <v>1576</v>
      </c>
      <c r="C230" s="13">
        <f>VLOOKUP(B230,[1]Sheet1!$A$2:$B$443,2,FALSE)</f>
        <v>7105704</v>
      </c>
      <c r="D230" s="14">
        <v>131785679</v>
      </c>
      <c r="E230" s="15" t="s">
        <v>1577</v>
      </c>
      <c r="F230" s="15" t="s">
        <v>406</v>
      </c>
      <c r="G230" s="15" t="s">
        <v>930</v>
      </c>
      <c r="H230" s="15" t="s">
        <v>1578</v>
      </c>
      <c r="I230" s="16" t="s">
        <v>45</v>
      </c>
      <c r="J230" s="34" t="s">
        <v>219</v>
      </c>
      <c r="K230" s="14" t="s">
        <v>46</v>
      </c>
      <c r="L230" s="18" t="s">
        <v>47</v>
      </c>
      <c r="M230" s="19" t="s">
        <v>530</v>
      </c>
      <c r="N230" s="20">
        <v>21100</v>
      </c>
      <c r="O230" s="34" t="s">
        <v>1539</v>
      </c>
      <c r="P230" s="14" t="s">
        <v>1540</v>
      </c>
      <c r="Q230" s="22">
        <v>38991</v>
      </c>
      <c r="R230" s="22">
        <v>39142</v>
      </c>
      <c r="S230" s="14" t="s">
        <v>1251</v>
      </c>
      <c r="T230" s="22">
        <v>38808</v>
      </c>
      <c r="U230" s="22">
        <v>38807</v>
      </c>
      <c r="V230" s="23">
        <v>232.5</v>
      </c>
      <c r="W230" s="24">
        <v>18</v>
      </c>
      <c r="X230" s="24">
        <v>7</v>
      </c>
      <c r="Y230" s="32">
        <f ca="1">IF(MONTH(TODAY())&gt;MONTH(N230),YEAR(TODAY())-YEAR(N230),YEAR(TODAY())-YEAR(N230)-1)</f>
        <v>60</v>
      </c>
      <c r="Z230" s="32">
        <f ca="1">IF(MONTH(TODAY())&gt;MONTH(N230),MONTH(TODAY())-MONTH(N230),MONTH(TODAY())+12-MONTH(N230))</f>
        <v>7</v>
      </c>
      <c r="AA230" s="26">
        <f>IF(S230="Profesor",(DATE(YEAR(N230)+70,MONTH(N230)+1,1)),(DATE(YEAR(N230)+65,MONTH(N230)+1,1)) )</f>
        <v>44866</v>
      </c>
      <c r="AB230" s="26" t="s">
        <v>1579</v>
      </c>
      <c r="AC230" s="14" t="s">
        <v>409</v>
      </c>
      <c r="AD230" s="27">
        <v>2004</v>
      </c>
      <c r="AE230" s="29" t="s">
        <v>663</v>
      </c>
      <c r="AF230" s="29" t="s">
        <v>70</v>
      </c>
      <c r="AG230" s="15" t="s">
        <v>239</v>
      </c>
      <c r="AH230" s="38" t="s">
        <v>1580</v>
      </c>
      <c r="AI230" s="15" t="s">
        <v>316</v>
      </c>
      <c r="AJ230" s="15" t="s">
        <v>550</v>
      </c>
      <c r="AK230" s="16" t="s">
        <v>60</v>
      </c>
      <c r="AL230" s="14" t="s">
        <v>550</v>
      </c>
      <c r="AM230" s="14" t="s">
        <v>62</v>
      </c>
    </row>
    <row r="231" spans="1:39" s="31" customFormat="1" ht="30" customHeight="1">
      <c r="A231" s="11">
        <v>226</v>
      </c>
      <c r="B231" s="12" t="s">
        <v>1581</v>
      </c>
      <c r="C231" s="13">
        <f>VLOOKUP(B231,[1]Sheet1!$A$2:$B$443,2,FALSE)</f>
        <v>8046005</v>
      </c>
      <c r="D231" s="14">
        <v>131687268</v>
      </c>
      <c r="E231" s="15" t="s">
        <v>1582</v>
      </c>
      <c r="F231" s="15" t="s">
        <v>406</v>
      </c>
      <c r="G231" s="15" t="s">
        <v>139</v>
      </c>
      <c r="H231" s="15" t="s">
        <v>1583</v>
      </c>
      <c r="I231" s="16" t="s">
        <v>45</v>
      </c>
      <c r="J231" s="34" t="s">
        <v>343</v>
      </c>
      <c r="K231" s="14" t="s">
        <v>46</v>
      </c>
      <c r="L231" s="18" t="s">
        <v>101</v>
      </c>
      <c r="M231" s="19" t="s">
        <v>1584</v>
      </c>
      <c r="N231" s="20">
        <v>22014</v>
      </c>
      <c r="O231" s="34" t="s">
        <v>1539</v>
      </c>
      <c r="P231" s="14" t="s">
        <v>1540</v>
      </c>
      <c r="Q231" s="22">
        <v>38991</v>
      </c>
      <c r="R231" s="22">
        <v>39142</v>
      </c>
      <c r="S231" s="14" t="s">
        <v>1251</v>
      </c>
      <c r="T231" s="22">
        <v>38869</v>
      </c>
      <c r="U231" s="22">
        <v>38868</v>
      </c>
      <c r="V231" s="23">
        <v>222.12</v>
      </c>
      <c r="W231" s="24">
        <v>19</v>
      </c>
      <c r="X231" s="24">
        <v>7</v>
      </c>
      <c r="Y231" s="32">
        <f t="shared" ca="1" si="9"/>
        <v>58</v>
      </c>
      <c r="Z231" s="32">
        <f t="shared" ca="1" si="10"/>
        <v>1</v>
      </c>
      <c r="AA231" s="26">
        <f t="shared" si="11"/>
        <v>45778</v>
      </c>
      <c r="AB231" s="26" t="s">
        <v>1585</v>
      </c>
      <c r="AC231" s="14" t="s">
        <v>409</v>
      </c>
      <c r="AD231" s="27">
        <v>2002</v>
      </c>
      <c r="AE231" s="29" t="s">
        <v>1586</v>
      </c>
      <c r="AF231" s="29" t="s">
        <v>70</v>
      </c>
      <c r="AG231" s="15" t="s">
        <v>1587</v>
      </c>
      <c r="AH231" s="39">
        <v>101104811536</v>
      </c>
      <c r="AI231" s="15" t="s">
        <v>170</v>
      </c>
      <c r="AJ231" s="15" t="s">
        <v>117</v>
      </c>
      <c r="AK231" s="16" t="s">
        <v>60</v>
      </c>
      <c r="AL231" s="14" t="s">
        <v>118</v>
      </c>
      <c r="AM231" s="14" t="s">
        <v>119</v>
      </c>
    </row>
    <row r="232" spans="1:39" s="31" customFormat="1" ht="30" customHeight="1">
      <c r="A232" s="11">
        <v>227</v>
      </c>
      <c r="B232" s="12" t="s">
        <v>1588</v>
      </c>
      <c r="C232" s="13">
        <f>VLOOKUP(B232,[1]Sheet1!$A$2:$B$443,2,FALSE)</f>
        <v>2026004</v>
      </c>
      <c r="D232" s="14">
        <v>131918758</v>
      </c>
      <c r="E232" s="15" t="s">
        <v>1589</v>
      </c>
      <c r="F232" s="15" t="s">
        <v>406</v>
      </c>
      <c r="G232" s="15" t="s">
        <v>856</v>
      </c>
      <c r="H232" s="15" t="s">
        <v>1590</v>
      </c>
      <c r="I232" s="16" t="s">
        <v>45</v>
      </c>
      <c r="J232" s="34" t="s">
        <v>183</v>
      </c>
      <c r="K232" s="14" t="s">
        <v>46</v>
      </c>
      <c r="L232" s="18" t="s">
        <v>47</v>
      </c>
      <c r="M232" s="19" t="s">
        <v>67</v>
      </c>
      <c r="N232" s="20">
        <v>21948</v>
      </c>
      <c r="O232" s="34" t="s">
        <v>1539</v>
      </c>
      <c r="P232" s="14" t="s">
        <v>1540</v>
      </c>
      <c r="Q232" s="22">
        <v>39356</v>
      </c>
      <c r="R232" s="22">
        <v>39377</v>
      </c>
      <c r="S232" s="14" t="s">
        <v>1251</v>
      </c>
      <c r="T232" s="22">
        <v>39326</v>
      </c>
      <c r="U232" s="22">
        <v>39325</v>
      </c>
      <c r="V232" s="23">
        <v>205.75</v>
      </c>
      <c r="W232" s="24">
        <v>17</v>
      </c>
      <c r="X232" s="24">
        <v>7</v>
      </c>
      <c r="Y232" s="32">
        <f t="shared" ca="1" si="9"/>
        <v>58</v>
      </c>
      <c r="Z232" s="32">
        <f t="shared" ca="1" si="10"/>
        <v>3</v>
      </c>
      <c r="AA232" s="26">
        <f t="shared" si="11"/>
        <v>45717</v>
      </c>
      <c r="AB232" s="26" t="s">
        <v>1591</v>
      </c>
      <c r="AC232" s="14" t="s">
        <v>409</v>
      </c>
      <c r="AD232" s="27">
        <v>2008</v>
      </c>
      <c r="AE232" s="29" t="s">
        <v>1592</v>
      </c>
      <c r="AF232" s="29" t="s">
        <v>70</v>
      </c>
      <c r="AG232" s="15" t="s">
        <v>1593</v>
      </c>
      <c r="AH232" s="38" t="s">
        <v>1594</v>
      </c>
      <c r="AI232" s="15" t="s">
        <v>316</v>
      </c>
      <c r="AJ232" s="15" t="s">
        <v>788</v>
      </c>
      <c r="AK232" s="16" t="s">
        <v>60</v>
      </c>
      <c r="AL232" s="14" t="s">
        <v>789</v>
      </c>
      <c r="AM232" s="14" t="s">
        <v>129</v>
      </c>
    </row>
    <row r="233" spans="1:39" s="31" customFormat="1" ht="30" customHeight="1">
      <c r="A233" s="11">
        <v>228</v>
      </c>
      <c r="B233" s="12" t="s">
        <v>1595</v>
      </c>
      <c r="C233" s="13">
        <f>VLOOKUP(B233,[1]Sheet1!$A$2:$B$443,2,FALSE)</f>
        <v>11057301</v>
      </c>
      <c r="D233" s="14">
        <v>132297795</v>
      </c>
      <c r="E233" s="15" t="s">
        <v>1596</v>
      </c>
      <c r="F233" s="15" t="s">
        <v>42</v>
      </c>
      <c r="G233" s="15" t="s">
        <v>748</v>
      </c>
      <c r="H233" s="15" t="s">
        <v>1597</v>
      </c>
      <c r="I233" s="16" t="s">
        <v>45</v>
      </c>
      <c r="J233" s="34" t="s">
        <v>1088</v>
      </c>
      <c r="K233" s="14" t="s">
        <v>46</v>
      </c>
      <c r="L233" s="18" t="s">
        <v>47</v>
      </c>
      <c r="M233" s="19" t="s">
        <v>67</v>
      </c>
      <c r="N233" s="20">
        <v>26795</v>
      </c>
      <c r="O233" s="34" t="s">
        <v>1539</v>
      </c>
      <c r="P233" s="14" t="s">
        <v>1540</v>
      </c>
      <c r="Q233" s="22">
        <v>39539</v>
      </c>
      <c r="R233" s="22">
        <v>39613</v>
      </c>
      <c r="S233" s="14" t="s">
        <v>1251</v>
      </c>
      <c r="T233" s="22">
        <v>38565</v>
      </c>
      <c r="U233" s="22">
        <v>38564</v>
      </c>
      <c r="V233" s="23">
        <v>209.23</v>
      </c>
      <c r="W233" s="24">
        <v>8</v>
      </c>
      <c r="X233" s="24">
        <v>6</v>
      </c>
      <c r="Y233" s="32">
        <f t="shared" ca="1" si="9"/>
        <v>44</v>
      </c>
      <c r="Z233" s="32">
        <f t="shared" ca="1" si="10"/>
        <v>12</v>
      </c>
      <c r="AA233" s="26">
        <f t="shared" si="11"/>
        <v>50557</v>
      </c>
      <c r="AB233" s="26" t="s">
        <v>1598</v>
      </c>
      <c r="AC233" s="14" t="s">
        <v>53</v>
      </c>
      <c r="AD233" s="14">
        <v>2016</v>
      </c>
      <c r="AE233" s="15" t="s">
        <v>1133</v>
      </c>
      <c r="AF233" s="15" t="s">
        <v>70</v>
      </c>
      <c r="AG233" s="15" t="s">
        <v>993</v>
      </c>
      <c r="AH233" s="40" t="s">
        <v>1599</v>
      </c>
      <c r="AI233" s="15" t="s">
        <v>316</v>
      </c>
      <c r="AJ233" s="15" t="s">
        <v>1133</v>
      </c>
      <c r="AK233" s="16" t="s">
        <v>60</v>
      </c>
      <c r="AL233" s="14" t="s">
        <v>1135</v>
      </c>
      <c r="AM233" s="14" t="s">
        <v>97</v>
      </c>
    </row>
    <row r="234" spans="1:39" s="31" customFormat="1" ht="30" customHeight="1">
      <c r="A234" s="11">
        <v>229</v>
      </c>
      <c r="B234" s="12" t="s">
        <v>1600</v>
      </c>
      <c r="C234" s="13">
        <f>VLOOKUP(B234,[1]Sheet1!$A$2:$B$443,2,FALSE)</f>
        <v>23107902</v>
      </c>
      <c r="D234" s="14">
        <v>132304353</v>
      </c>
      <c r="E234" s="15" t="s">
        <v>1601</v>
      </c>
      <c r="F234" s="15" t="s">
        <v>43</v>
      </c>
      <c r="G234" s="15" t="s">
        <v>1602</v>
      </c>
      <c r="H234" s="15" t="s">
        <v>1603</v>
      </c>
      <c r="I234" s="16" t="s">
        <v>45</v>
      </c>
      <c r="J234" s="34" t="s">
        <v>1151</v>
      </c>
      <c r="K234" s="14" t="s">
        <v>46</v>
      </c>
      <c r="L234" s="18" t="s">
        <v>47</v>
      </c>
      <c r="M234" s="19" t="s">
        <v>545</v>
      </c>
      <c r="N234" s="20">
        <v>29151</v>
      </c>
      <c r="O234" s="34" t="s">
        <v>1539</v>
      </c>
      <c r="P234" s="14" t="s">
        <v>1540</v>
      </c>
      <c r="Q234" s="22">
        <v>39904</v>
      </c>
      <c r="R234" s="22">
        <v>39938</v>
      </c>
      <c r="S234" s="14" t="s">
        <v>1251</v>
      </c>
      <c r="T234" s="22">
        <v>39114</v>
      </c>
      <c r="U234" s="22">
        <v>39113</v>
      </c>
      <c r="V234" s="23">
        <v>218.4</v>
      </c>
      <c r="W234" s="24">
        <v>5</v>
      </c>
      <c r="X234" s="24">
        <v>4</v>
      </c>
      <c r="Y234" s="32">
        <f ca="1">IF(MONTH(TODAY())&gt;MONTH(N234),YEAR(TODAY())-YEAR(N234),YEAR(TODAY())-YEAR(N234)-1)</f>
        <v>38</v>
      </c>
      <c r="Z234" s="32">
        <f ca="1">IF(MONTH(TODAY())&gt;MONTH(N234),MONTH(TODAY())-MONTH(N234),MONTH(TODAY())+12-MONTH(N234))</f>
        <v>7</v>
      </c>
      <c r="AA234" s="26">
        <f>IF(S234="Profesor",(DATE(YEAR(N234)+70,MONTH(N234)+1,1)),(DATE(YEAR(N234)+65,MONTH(N234)+1,1)) )</f>
        <v>52902</v>
      </c>
      <c r="AB234" s="26" t="s">
        <v>1604</v>
      </c>
      <c r="AC234" s="14" t="s">
        <v>53</v>
      </c>
      <c r="AD234" s="27">
        <v>2014</v>
      </c>
      <c r="AE234" s="29" t="s">
        <v>882</v>
      </c>
      <c r="AF234" s="29" t="s">
        <v>70</v>
      </c>
      <c r="AG234" s="15" t="s">
        <v>1605</v>
      </c>
      <c r="AH234" s="38" t="s">
        <v>1606</v>
      </c>
      <c r="AI234" s="15" t="s">
        <v>914</v>
      </c>
      <c r="AJ234" s="15" t="s">
        <v>1607</v>
      </c>
      <c r="AK234" s="16" t="s">
        <v>60</v>
      </c>
      <c r="AL234" s="14" t="s">
        <v>189</v>
      </c>
      <c r="AM234" s="14" t="s">
        <v>129</v>
      </c>
    </row>
    <row r="235" spans="1:39" s="31" customFormat="1" ht="30" customHeight="1">
      <c r="A235" s="11">
        <v>230</v>
      </c>
      <c r="B235" s="12" t="s">
        <v>1608</v>
      </c>
      <c r="C235" s="13">
        <f>VLOOKUP(B235,[1]Sheet1!$A$2:$B$443,2,FALSE)</f>
        <v>17028003</v>
      </c>
      <c r="D235" s="14">
        <v>132299567</v>
      </c>
      <c r="E235" s="15" t="s">
        <v>1609</v>
      </c>
      <c r="F235" s="15" t="s">
        <v>43</v>
      </c>
      <c r="G235" s="15" t="s">
        <v>1610</v>
      </c>
      <c r="H235" s="15" t="s">
        <v>1611</v>
      </c>
      <c r="I235" s="16" t="s">
        <v>45</v>
      </c>
      <c r="J235" s="34" t="s">
        <v>777</v>
      </c>
      <c r="K235" s="14" t="s">
        <v>184</v>
      </c>
      <c r="L235" s="18" t="s">
        <v>47</v>
      </c>
      <c r="M235" s="19" t="s">
        <v>545</v>
      </c>
      <c r="N235" s="20">
        <v>29268</v>
      </c>
      <c r="O235" s="34" t="s">
        <v>1539</v>
      </c>
      <c r="P235" s="14" t="s">
        <v>1540</v>
      </c>
      <c r="Q235" s="22">
        <v>39904</v>
      </c>
      <c r="R235" s="22">
        <v>39938</v>
      </c>
      <c r="S235" s="14" t="s">
        <v>1251</v>
      </c>
      <c r="T235" s="22">
        <v>39814</v>
      </c>
      <c r="U235" s="22">
        <v>39813</v>
      </c>
      <c r="V235" s="23">
        <v>276.5</v>
      </c>
      <c r="W235" s="24">
        <v>6</v>
      </c>
      <c r="X235" s="24">
        <v>4</v>
      </c>
      <c r="Y235" s="32">
        <f t="shared" ca="1" si="9"/>
        <v>38</v>
      </c>
      <c r="Z235" s="32">
        <f t="shared" ca="1" si="10"/>
        <v>3</v>
      </c>
      <c r="AA235" s="26">
        <f t="shared" si="11"/>
        <v>53022</v>
      </c>
      <c r="AB235" s="26" t="s">
        <v>1612</v>
      </c>
      <c r="AC235" s="14" t="s">
        <v>53</v>
      </c>
      <c r="AD235" s="14">
        <v>2017</v>
      </c>
      <c r="AE235" s="15" t="s">
        <v>1613</v>
      </c>
      <c r="AF235" s="15" t="s">
        <v>70</v>
      </c>
      <c r="AG235" s="15" t="s">
        <v>1614</v>
      </c>
      <c r="AH235" s="40" t="s">
        <v>1615</v>
      </c>
      <c r="AI235" s="15" t="s">
        <v>316</v>
      </c>
      <c r="AJ235" s="15" t="s">
        <v>1246</v>
      </c>
      <c r="AK235" s="16" t="s">
        <v>60</v>
      </c>
      <c r="AL235" s="14" t="s">
        <v>1247</v>
      </c>
      <c r="AM235" s="14" t="s">
        <v>108</v>
      </c>
    </row>
    <row r="236" spans="1:39" s="31" customFormat="1" ht="30" customHeight="1">
      <c r="A236" s="11">
        <v>231</v>
      </c>
      <c r="B236" s="12" t="s">
        <v>1616</v>
      </c>
      <c r="C236" s="13">
        <f>VLOOKUP(B236,[1]Sheet1!$A$2:$B$443,2,FALSE)</f>
        <v>8067803</v>
      </c>
      <c r="D236" s="14">
        <v>132297793</v>
      </c>
      <c r="E236" s="15" t="s">
        <v>1617</v>
      </c>
      <c r="F236" s="15" t="s">
        <v>43</v>
      </c>
      <c r="G236" s="15" t="s">
        <v>1304</v>
      </c>
      <c r="H236" s="15" t="s">
        <v>1618</v>
      </c>
      <c r="I236" s="16" t="s">
        <v>45</v>
      </c>
      <c r="J236" s="34" t="s">
        <v>1088</v>
      </c>
      <c r="K236" s="14" t="s">
        <v>184</v>
      </c>
      <c r="L236" s="18" t="s">
        <v>47</v>
      </c>
      <c r="M236" s="19" t="s">
        <v>1619</v>
      </c>
      <c r="N236" s="20">
        <v>28649</v>
      </c>
      <c r="O236" s="34" t="s">
        <v>1539</v>
      </c>
      <c r="P236" s="14" t="s">
        <v>1540</v>
      </c>
      <c r="Q236" s="22">
        <v>40087</v>
      </c>
      <c r="R236" s="22">
        <v>40138</v>
      </c>
      <c r="S236" s="14" t="s">
        <v>1251</v>
      </c>
      <c r="T236" s="22">
        <v>39203</v>
      </c>
      <c r="U236" s="22">
        <v>39202</v>
      </c>
      <c r="V236" s="23">
        <v>219.4</v>
      </c>
      <c r="W236" s="24">
        <v>5</v>
      </c>
      <c r="X236" s="24">
        <v>10</v>
      </c>
      <c r="Y236" s="32">
        <f t="shared" ca="1" si="9"/>
        <v>39</v>
      </c>
      <c r="Z236" s="32">
        <f t="shared" ca="1" si="10"/>
        <v>11</v>
      </c>
      <c r="AA236" s="26">
        <f t="shared" si="11"/>
        <v>52413</v>
      </c>
      <c r="AB236" s="26" t="s">
        <v>1620</v>
      </c>
      <c r="AC236" s="14" t="s">
        <v>409</v>
      </c>
      <c r="AD236" s="27">
        <v>2013</v>
      </c>
      <c r="AE236" s="29" t="s">
        <v>317</v>
      </c>
      <c r="AF236" s="29" t="s">
        <v>70</v>
      </c>
      <c r="AG236" s="15" t="s">
        <v>314</v>
      </c>
      <c r="AH236" s="38" t="s">
        <v>1621</v>
      </c>
      <c r="AI236" s="15" t="s">
        <v>914</v>
      </c>
      <c r="AJ236" s="15" t="s">
        <v>317</v>
      </c>
      <c r="AK236" s="16" t="s">
        <v>60</v>
      </c>
      <c r="AL236" s="14" t="s">
        <v>827</v>
      </c>
      <c r="AM236" s="14" t="s">
        <v>129</v>
      </c>
    </row>
    <row r="237" spans="1:39" s="31" customFormat="1" ht="30" customHeight="1">
      <c r="A237" s="11">
        <v>232</v>
      </c>
      <c r="B237" s="12" t="s">
        <v>1622</v>
      </c>
      <c r="C237" s="13">
        <f>VLOOKUP(B237,[1]Sheet1!$A$2:$B$443,2,FALSE)</f>
        <v>1097302</v>
      </c>
      <c r="D237" s="14">
        <v>132299556</v>
      </c>
      <c r="E237" s="15" t="s">
        <v>1623</v>
      </c>
      <c r="F237" s="15" t="s">
        <v>1374</v>
      </c>
      <c r="G237" s="15" t="s">
        <v>1173</v>
      </c>
      <c r="H237" s="15" t="s">
        <v>1624</v>
      </c>
      <c r="I237" s="16" t="s">
        <v>45</v>
      </c>
      <c r="J237" s="34" t="s">
        <v>777</v>
      </c>
      <c r="K237" s="14" t="s">
        <v>46</v>
      </c>
      <c r="L237" s="18" t="s">
        <v>47</v>
      </c>
      <c r="M237" s="19" t="s">
        <v>90</v>
      </c>
      <c r="N237" s="20">
        <v>26673</v>
      </c>
      <c r="O237" s="34" t="s">
        <v>1539</v>
      </c>
      <c r="P237" s="14" t="s">
        <v>1540</v>
      </c>
      <c r="Q237" s="22">
        <v>40087</v>
      </c>
      <c r="R237" s="22">
        <v>40137</v>
      </c>
      <c r="S237" s="14" t="s">
        <v>1251</v>
      </c>
      <c r="T237" s="22">
        <v>39203</v>
      </c>
      <c r="U237" s="22">
        <v>39202</v>
      </c>
      <c r="V237" s="23">
        <v>207.75</v>
      </c>
      <c r="W237" s="24">
        <v>6</v>
      </c>
      <c r="X237" s="24">
        <v>10</v>
      </c>
      <c r="Y237" s="32">
        <f t="shared" ca="1" si="9"/>
        <v>45</v>
      </c>
      <c r="Z237" s="32">
        <f t="shared" ca="1" si="10"/>
        <v>4</v>
      </c>
      <c r="AA237" s="26">
        <f t="shared" si="11"/>
        <v>50437</v>
      </c>
      <c r="AB237" s="26" t="s">
        <v>1625</v>
      </c>
      <c r="AC237" s="14" t="s">
        <v>53</v>
      </c>
      <c r="AD237" s="14">
        <v>2017</v>
      </c>
      <c r="AE237" s="15" t="s">
        <v>54</v>
      </c>
      <c r="AF237" s="15" t="s">
        <v>55</v>
      </c>
      <c r="AG237" s="15" t="s">
        <v>396</v>
      </c>
      <c r="AH237" s="37" t="s">
        <v>1626</v>
      </c>
      <c r="AI237" s="15" t="s">
        <v>971</v>
      </c>
      <c r="AJ237" s="15" t="s">
        <v>1093</v>
      </c>
      <c r="AK237" s="16" t="s">
        <v>60</v>
      </c>
      <c r="AL237" s="14" t="s">
        <v>1094</v>
      </c>
      <c r="AM237" s="14" t="s">
        <v>599</v>
      </c>
    </row>
    <row r="238" spans="1:39" s="31" customFormat="1" ht="30" customHeight="1">
      <c r="A238" s="11">
        <v>233</v>
      </c>
      <c r="B238" s="12" t="s">
        <v>1627</v>
      </c>
      <c r="C238" s="13">
        <f>VLOOKUP(B238,[1]Sheet1!$A$2:$B$443,2,FALSE)</f>
        <v>3067806</v>
      </c>
      <c r="D238" s="14">
        <v>132299683</v>
      </c>
      <c r="E238" s="15" t="s">
        <v>1628</v>
      </c>
      <c r="F238" s="15" t="s">
        <v>43</v>
      </c>
      <c r="G238" s="15" t="s">
        <v>954</v>
      </c>
      <c r="H238" s="15" t="s">
        <v>1629</v>
      </c>
      <c r="I238" s="16" t="s">
        <v>45</v>
      </c>
      <c r="J238" s="34" t="s">
        <v>777</v>
      </c>
      <c r="K238" s="14" t="s">
        <v>46</v>
      </c>
      <c r="L238" s="18" t="s">
        <v>47</v>
      </c>
      <c r="M238" s="19" t="s">
        <v>1630</v>
      </c>
      <c r="N238" s="20">
        <v>28644</v>
      </c>
      <c r="O238" s="34" t="s">
        <v>1539</v>
      </c>
      <c r="P238" s="14" t="s">
        <v>1540</v>
      </c>
      <c r="Q238" s="22">
        <v>40087</v>
      </c>
      <c r="R238" s="22">
        <v>40138</v>
      </c>
      <c r="S238" s="14" t="s">
        <v>1251</v>
      </c>
      <c r="T238" s="22">
        <v>39904</v>
      </c>
      <c r="U238" s="22">
        <v>39903</v>
      </c>
      <c r="V238" s="23">
        <v>228.35</v>
      </c>
      <c r="W238" s="24">
        <v>4</v>
      </c>
      <c r="X238" s="24">
        <v>4</v>
      </c>
      <c r="Y238" s="32">
        <f t="shared" ca="1" si="9"/>
        <v>39</v>
      </c>
      <c r="Z238" s="32">
        <f t="shared" ca="1" si="10"/>
        <v>11</v>
      </c>
      <c r="AA238" s="26">
        <f t="shared" si="11"/>
        <v>52413</v>
      </c>
      <c r="AB238" s="26" t="s">
        <v>1631</v>
      </c>
      <c r="AC238" s="14" t="s">
        <v>409</v>
      </c>
      <c r="AD238" s="27">
        <v>2012</v>
      </c>
      <c r="AE238" s="29" t="s">
        <v>225</v>
      </c>
      <c r="AF238" s="29" t="s">
        <v>70</v>
      </c>
      <c r="AG238" s="15" t="s">
        <v>486</v>
      </c>
      <c r="AH238" s="40" t="s">
        <v>1632</v>
      </c>
      <c r="AI238" s="15" t="s">
        <v>656</v>
      </c>
      <c r="AJ238" s="15" t="s">
        <v>225</v>
      </c>
      <c r="AK238" s="16" t="s">
        <v>597</v>
      </c>
      <c r="AL238" s="14" t="s">
        <v>226</v>
      </c>
      <c r="AM238" s="14" t="s">
        <v>119</v>
      </c>
    </row>
    <row r="239" spans="1:39" s="31" customFormat="1" ht="30" customHeight="1">
      <c r="A239" s="11">
        <v>234</v>
      </c>
      <c r="B239" s="12" t="s">
        <v>1633</v>
      </c>
      <c r="C239" s="13">
        <f>VLOOKUP(B239,[1]Sheet1!$A$2:$B$443,2,FALSE)</f>
        <v>31127106</v>
      </c>
      <c r="D239" s="14">
        <v>132299554</v>
      </c>
      <c r="E239" s="15" t="s">
        <v>1634</v>
      </c>
      <c r="F239" s="15" t="s">
        <v>43</v>
      </c>
      <c r="G239" s="15" t="s">
        <v>1304</v>
      </c>
      <c r="H239" s="15" t="s">
        <v>1635</v>
      </c>
      <c r="I239" s="16" t="s">
        <v>45</v>
      </c>
      <c r="J239" s="34" t="s">
        <v>777</v>
      </c>
      <c r="K239" s="14" t="s">
        <v>46</v>
      </c>
      <c r="L239" s="18" t="s">
        <v>47</v>
      </c>
      <c r="M239" s="19" t="s">
        <v>1636</v>
      </c>
      <c r="N239" s="20">
        <v>28681</v>
      </c>
      <c r="O239" s="34" t="s">
        <v>1539</v>
      </c>
      <c r="P239" s="14" t="s">
        <v>1540</v>
      </c>
      <c r="Q239" s="22">
        <v>40087</v>
      </c>
      <c r="R239" s="22">
        <v>40138</v>
      </c>
      <c r="S239" s="14" t="s">
        <v>1251</v>
      </c>
      <c r="T239" s="22">
        <v>43070</v>
      </c>
      <c r="U239" s="22">
        <v>43069</v>
      </c>
      <c r="V239" s="23">
        <v>324.5</v>
      </c>
      <c r="W239" s="24">
        <v>4</v>
      </c>
      <c r="X239" s="24">
        <v>10</v>
      </c>
      <c r="Y239" s="32">
        <f t="shared" ca="1" si="9"/>
        <v>39</v>
      </c>
      <c r="Z239" s="32">
        <f t="shared" ca="1" si="10"/>
        <v>10</v>
      </c>
      <c r="AA239" s="26">
        <f t="shared" si="11"/>
        <v>52444</v>
      </c>
      <c r="AB239" s="26" t="s">
        <v>1637</v>
      </c>
      <c r="AC239" s="14" t="s">
        <v>409</v>
      </c>
      <c r="AD239" s="27">
        <v>2010</v>
      </c>
      <c r="AE239" s="29" t="s">
        <v>255</v>
      </c>
      <c r="AF239" s="29" t="s">
        <v>55</v>
      </c>
      <c r="AG239" s="15" t="s">
        <v>1393</v>
      </c>
      <c r="AH239" s="38" t="s">
        <v>1638</v>
      </c>
      <c r="AI239" s="15" t="s">
        <v>316</v>
      </c>
      <c r="AJ239" s="15" t="s">
        <v>317</v>
      </c>
      <c r="AK239" s="16" t="s">
        <v>60</v>
      </c>
      <c r="AL239" s="14" t="s">
        <v>827</v>
      </c>
      <c r="AM239" s="14" t="s">
        <v>129</v>
      </c>
    </row>
    <row r="240" spans="1:39" s="63" customFormat="1" ht="30" customHeight="1">
      <c r="A240" s="11">
        <v>235</v>
      </c>
      <c r="B240" s="12" t="s">
        <v>2788</v>
      </c>
      <c r="C240" s="60">
        <v>9077102</v>
      </c>
      <c r="D240" s="14">
        <v>132233816</v>
      </c>
      <c r="E240" s="15" t="s">
        <v>2789</v>
      </c>
      <c r="F240" s="15" t="s">
        <v>43</v>
      </c>
      <c r="G240" s="15" t="s">
        <v>1086</v>
      </c>
      <c r="H240" s="15" t="s">
        <v>2790</v>
      </c>
      <c r="I240" s="61" t="s">
        <v>45</v>
      </c>
      <c r="J240" s="34" t="s">
        <v>593</v>
      </c>
      <c r="K240" s="14" t="s">
        <v>184</v>
      </c>
      <c r="L240" s="18" t="s">
        <v>47</v>
      </c>
      <c r="M240" s="19" t="s">
        <v>90</v>
      </c>
      <c r="N240" s="20">
        <v>26123</v>
      </c>
      <c r="O240" s="34" t="s">
        <v>1539</v>
      </c>
      <c r="P240" s="14" t="s">
        <v>1540</v>
      </c>
      <c r="Q240" s="22">
        <v>40269</v>
      </c>
      <c r="R240" s="22">
        <v>40298</v>
      </c>
      <c r="S240" s="14" t="s">
        <v>1251</v>
      </c>
      <c r="T240" s="22">
        <v>39203</v>
      </c>
      <c r="U240" s="22">
        <v>39142</v>
      </c>
      <c r="V240" s="62">
        <v>240.03</v>
      </c>
      <c r="W240" s="24">
        <v>4</v>
      </c>
      <c r="X240" s="24">
        <v>10</v>
      </c>
      <c r="Y240" s="32">
        <f t="shared" ca="1" si="9"/>
        <v>46</v>
      </c>
      <c r="Z240" s="32">
        <f t="shared" ca="1" si="10"/>
        <v>10</v>
      </c>
      <c r="AA240" s="26">
        <f t="shared" si="11"/>
        <v>49888</v>
      </c>
      <c r="AB240" s="26" t="s">
        <v>2791</v>
      </c>
      <c r="AC240" s="14" t="s">
        <v>409</v>
      </c>
      <c r="AD240" s="27">
        <v>2002</v>
      </c>
      <c r="AE240" s="29" t="s">
        <v>2792</v>
      </c>
      <c r="AF240" s="29" t="s">
        <v>70</v>
      </c>
      <c r="AG240" s="15" t="s">
        <v>1092</v>
      </c>
      <c r="AH240" s="76" t="s">
        <v>2793</v>
      </c>
      <c r="AI240" s="15" t="s">
        <v>971</v>
      </c>
      <c r="AJ240" s="61" t="s">
        <v>1015</v>
      </c>
      <c r="AK240" s="61" t="s">
        <v>60</v>
      </c>
      <c r="AL240" s="14" t="s">
        <v>1115</v>
      </c>
      <c r="AM240" s="14" t="s">
        <v>599</v>
      </c>
    </row>
    <row r="241" spans="1:39" s="31" customFormat="1" ht="30" customHeight="1">
      <c r="A241" s="11">
        <v>236</v>
      </c>
      <c r="B241" s="12" t="s">
        <v>1639</v>
      </c>
      <c r="C241" s="13">
        <f>VLOOKUP(B241,[1]Sheet1!$A$2:$B$443,2,FALSE)</f>
        <v>15117702</v>
      </c>
      <c r="D241" s="14">
        <v>132297791</v>
      </c>
      <c r="E241" s="15" t="s">
        <v>1640</v>
      </c>
      <c r="F241" s="15" t="s">
        <v>43</v>
      </c>
      <c r="G241" s="15" t="s">
        <v>591</v>
      </c>
      <c r="H241" s="15" t="s">
        <v>1641</v>
      </c>
      <c r="I241" s="16" t="s">
        <v>45</v>
      </c>
      <c r="J241" s="34" t="s">
        <v>1088</v>
      </c>
      <c r="K241" s="14" t="s">
        <v>46</v>
      </c>
      <c r="L241" s="18" t="s">
        <v>101</v>
      </c>
      <c r="M241" s="19" t="s">
        <v>1642</v>
      </c>
      <c r="N241" s="20">
        <v>28444</v>
      </c>
      <c r="O241" s="34" t="s">
        <v>1539</v>
      </c>
      <c r="P241" s="14" t="s">
        <v>1540</v>
      </c>
      <c r="Q241" s="22">
        <v>40269</v>
      </c>
      <c r="R241" s="22">
        <v>40301</v>
      </c>
      <c r="S241" s="14" t="s">
        <v>1251</v>
      </c>
      <c r="T241" s="22">
        <v>39022</v>
      </c>
      <c r="U241" s="22">
        <v>39021</v>
      </c>
      <c r="V241" s="23">
        <v>229.2</v>
      </c>
      <c r="W241" s="24">
        <v>9</v>
      </c>
      <c r="X241" s="24">
        <v>4</v>
      </c>
      <c r="Y241" s="32">
        <f t="shared" ca="1" si="9"/>
        <v>40</v>
      </c>
      <c r="Z241" s="32">
        <f t="shared" ca="1" si="10"/>
        <v>6</v>
      </c>
      <c r="AA241" s="26">
        <f t="shared" si="11"/>
        <v>52201</v>
      </c>
      <c r="AB241" s="26" t="s">
        <v>1643</v>
      </c>
      <c r="AC241" s="14" t="s">
        <v>53</v>
      </c>
      <c r="AD241" s="27">
        <v>2009</v>
      </c>
      <c r="AE241" s="29" t="s">
        <v>913</v>
      </c>
      <c r="AF241" s="29" t="s">
        <v>55</v>
      </c>
      <c r="AG241" s="15" t="s">
        <v>1644</v>
      </c>
      <c r="AH241" s="40" t="s">
        <v>1645</v>
      </c>
      <c r="AI241" s="15" t="s">
        <v>316</v>
      </c>
      <c r="AJ241" s="15" t="s">
        <v>701</v>
      </c>
      <c r="AK241" s="16" t="s">
        <v>60</v>
      </c>
      <c r="AL241" s="14" t="s">
        <v>1326</v>
      </c>
      <c r="AM241" s="14" t="s">
        <v>97</v>
      </c>
    </row>
    <row r="242" spans="1:39" s="31" customFormat="1" ht="30" customHeight="1">
      <c r="A242" s="11">
        <v>237</v>
      </c>
      <c r="B242" s="12" t="s">
        <v>1646</v>
      </c>
      <c r="C242" s="13">
        <f>VLOOKUP(B242,[1]Sheet1!$A$2:$B$443,2,FALSE)</f>
        <v>1067801</v>
      </c>
      <c r="D242" s="14">
        <v>132297792</v>
      </c>
      <c r="E242" s="15" t="s">
        <v>1647</v>
      </c>
      <c r="F242" s="15" t="s">
        <v>43</v>
      </c>
      <c r="G242" s="15" t="s">
        <v>1421</v>
      </c>
      <c r="H242" s="15" t="s">
        <v>1648</v>
      </c>
      <c r="I242" s="16" t="s">
        <v>45</v>
      </c>
      <c r="J242" s="34" t="s">
        <v>1088</v>
      </c>
      <c r="K242" s="14" t="s">
        <v>184</v>
      </c>
      <c r="L242" s="18" t="s">
        <v>101</v>
      </c>
      <c r="M242" s="19" t="s">
        <v>1649</v>
      </c>
      <c r="N242" s="20">
        <v>28642</v>
      </c>
      <c r="O242" s="34" t="s">
        <v>1539</v>
      </c>
      <c r="P242" s="14" t="s">
        <v>1540</v>
      </c>
      <c r="Q242" s="22">
        <v>40269</v>
      </c>
      <c r="R242" s="22">
        <v>40328</v>
      </c>
      <c r="S242" s="14" t="s">
        <v>1251</v>
      </c>
      <c r="T242" s="22">
        <v>39114</v>
      </c>
      <c r="U242" s="22">
        <v>39113</v>
      </c>
      <c r="V242" s="23">
        <v>246.9</v>
      </c>
      <c r="W242" s="24">
        <v>8</v>
      </c>
      <c r="X242" s="24">
        <v>4</v>
      </c>
      <c r="Y242" s="32">
        <f t="shared" ca="1" si="9"/>
        <v>39</v>
      </c>
      <c r="Z242" s="32">
        <f t="shared" ca="1" si="10"/>
        <v>11</v>
      </c>
      <c r="AA242" s="26">
        <f t="shared" si="11"/>
        <v>52413</v>
      </c>
      <c r="AB242" s="26" t="s">
        <v>1650</v>
      </c>
      <c r="AC242" s="14" t="s">
        <v>409</v>
      </c>
      <c r="AD242" s="27">
        <v>2009</v>
      </c>
      <c r="AE242" s="29" t="s">
        <v>1651</v>
      </c>
      <c r="AF242" s="29" t="s">
        <v>70</v>
      </c>
      <c r="AG242" s="15" t="s">
        <v>196</v>
      </c>
      <c r="AH242" s="40" t="s">
        <v>1652</v>
      </c>
      <c r="AI242" s="15" t="s">
        <v>316</v>
      </c>
      <c r="AJ242" s="15" t="s">
        <v>1651</v>
      </c>
      <c r="AK242" s="16" t="s">
        <v>597</v>
      </c>
      <c r="AL242" s="14" t="s">
        <v>1326</v>
      </c>
      <c r="AM242" s="14" t="s">
        <v>97</v>
      </c>
    </row>
    <row r="243" spans="1:39" s="31" customFormat="1" ht="30" customHeight="1">
      <c r="A243" s="11">
        <v>238</v>
      </c>
      <c r="B243" s="12" t="s">
        <v>1653</v>
      </c>
      <c r="C243" s="13">
        <f>VLOOKUP(B243,[1]Sheet1!$A$2:$B$443,2,FALSE)</f>
        <v>14127801</v>
      </c>
      <c r="D243" s="14">
        <v>132297790</v>
      </c>
      <c r="E243" s="15" t="s">
        <v>1654</v>
      </c>
      <c r="F243" s="15" t="s">
        <v>43</v>
      </c>
      <c r="G243" s="15" t="s">
        <v>1655</v>
      </c>
      <c r="H243" s="15" t="s">
        <v>1656</v>
      </c>
      <c r="I243" s="16" t="s">
        <v>45</v>
      </c>
      <c r="J243" s="34" t="s">
        <v>1088</v>
      </c>
      <c r="K243" s="14" t="s">
        <v>184</v>
      </c>
      <c r="L243" s="18" t="s">
        <v>47</v>
      </c>
      <c r="M243" s="19" t="s">
        <v>1657</v>
      </c>
      <c r="N243" s="20">
        <v>28838</v>
      </c>
      <c r="O243" s="34" t="s">
        <v>1539</v>
      </c>
      <c r="P243" s="14" t="s">
        <v>1540</v>
      </c>
      <c r="Q243" s="22">
        <v>40269</v>
      </c>
      <c r="R243" s="22">
        <v>40301</v>
      </c>
      <c r="S243" s="14" t="s">
        <v>1251</v>
      </c>
      <c r="T243" s="22">
        <v>39479</v>
      </c>
      <c r="U243" s="22">
        <v>39478</v>
      </c>
      <c r="V243" s="23">
        <v>230.7</v>
      </c>
      <c r="W243" s="24">
        <v>8</v>
      </c>
      <c r="X243" s="24">
        <v>4</v>
      </c>
      <c r="Y243" s="32">
        <f ca="1">IF(MONTH(TODAY())&gt;MONTH(N243),YEAR(TODAY())-YEAR(N243),YEAR(TODAY())-YEAR(N243)-1)</f>
        <v>39</v>
      </c>
      <c r="Z243" s="32">
        <f ca="1">IF(MONTH(TODAY())&gt;MONTH(N243),MONTH(TODAY())-MONTH(N243),MONTH(TODAY())+12-MONTH(N243))</f>
        <v>5</v>
      </c>
      <c r="AA243" s="26">
        <f>IF(S243="Profesor",(DATE(YEAR(N243)+70,MONTH(N243)+1,1)),(DATE(YEAR(N243)+65,MONTH(N243)+1,1)) )</f>
        <v>52597</v>
      </c>
      <c r="AB243" s="26" t="s">
        <v>1658</v>
      </c>
      <c r="AC243" s="14" t="s">
        <v>409</v>
      </c>
      <c r="AD243" s="27">
        <v>2011</v>
      </c>
      <c r="AE243" s="29" t="s">
        <v>1659</v>
      </c>
      <c r="AF243" s="29" t="s">
        <v>70</v>
      </c>
      <c r="AG243" s="15" t="s">
        <v>314</v>
      </c>
      <c r="AH243" s="39">
        <v>12100104811355</v>
      </c>
      <c r="AI243" s="15" t="s">
        <v>656</v>
      </c>
      <c r="AJ243" s="15" t="s">
        <v>1659</v>
      </c>
      <c r="AK243" s="16" t="s">
        <v>597</v>
      </c>
      <c r="AL243" s="14" t="s">
        <v>1326</v>
      </c>
      <c r="AM243" s="14" t="s">
        <v>97</v>
      </c>
    </row>
    <row r="244" spans="1:39" s="31" customFormat="1" ht="30" customHeight="1">
      <c r="A244" s="11">
        <v>239</v>
      </c>
      <c r="B244" s="12" t="s">
        <v>1660</v>
      </c>
      <c r="C244" s="13">
        <f>VLOOKUP(B244,[1]Sheet1!$A$2:$B$443,2,FALSE)</f>
        <v>12027706</v>
      </c>
      <c r="D244" s="14">
        <v>132309262</v>
      </c>
      <c r="E244" s="15" t="s">
        <v>1661</v>
      </c>
      <c r="F244" s="15" t="s">
        <v>1662</v>
      </c>
      <c r="G244" s="15" t="s">
        <v>1663</v>
      </c>
      <c r="H244" s="15" t="s">
        <v>1664</v>
      </c>
      <c r="I244" s="16" t="s">
        <v>45</v>
      </c>
      <c r="J244" s="34" t="s">
        <v>1665</v>
      </c>
      <c r="K244" s="14" t="s">
        <v>46</v>
      </c>
      <c r="L244" s="18" t="s">
        <v>47</v>
      </c>
      <c r="M244" s="19" t="s">
        <v>545</v>
      </c>
      <c r="N244" s="20">
        <v>28257</v>
      </c>
      <c r="O244" s="34" t="s">
        <v>1539</v>
      </c>
      <c r="P244" s="14" t="s">
        <v>1540</v>
      </c>
      <c r="Q244" s="22">
        <v>40269</v>
      </c>
      <c r="R244" s="22">
        <v>40298</v>
      </c>
      <c r="S244" s="14" t="s">
        <v>1251</v>
      </c>
      <c r="T244" s="22">
        <v>40148</v>
      </c>
      <c r="U244" s="22">
        <v>40147</v>
      </c>
      <c r="V244" s="23">
        <v>276.39999999999998</v>
      </c>
      <c r="W244" s="24">
        <v>4</v>
      </c>
      <c r="X244" s="24">
        <v>11</v>
      </c>
      <c r="Y244" s="32">
        <f ca="1">IF(MONTH(TODAY())&gt;MONTH(N244),YEAR(TODAY())-YEAR(N244),YEAR(TODAY())-YEAR(N244)-1)</f>
        <v>40</v>
      </c>
      <c r="Z244" s="32">
        <f ca="1">IF(MONTH(TODAY())&gt;MONTH(N244),MONTH(TODAY())-MONTH(N244),MONTH(TODAY())+12-MONTH(N244))</f>
        <v>12</v>
      </c>
      <c r="AA244" s="26">
        <f>IF(S244="Profesor",(DATE(YEAR(N244)+70,MONTH(N244)+1,1)),(DATE(YEAR(N244)+65,MONTH(N244)+1,1)) )</f>
        <v>52018</v>
      </c>
      <c r="AB244" s="26" t="s">
        <v>1666</v>
      </c>
      <c r="AC244" s="14" t="s">
        <v>409</v>
      </c>
      <c r="AD244" s="27">
        <v>2012</v>
      </c>
      <c r="AE244" s="29" t="s">
        <v>1667</v>
      </c>
      <c r="AF244" s="29" t="s">
        <v>70</v>
      </c>
      <c r="AG244" s="15" t="s">
        <v>1668</v>
      </c>
      <c r="AH244" s="40" t="s">
        <v>1669</v>
      </c>
      <c r="AI244" s="15" t="s">
        <v>656</v>
      </c>
      <c r="AJ244" s="15" t="s">
        <v>1670</v>
      </c>
      <c r="AK244" s="16" t="s">
        <v>597</v>
      </c>
      <c r="AL244" s="14" t="s">
        <v>1135</v>
      </c>
      <c r="AM244" s="14" t="s">
        <v>97</v>
      </c>
    </row>
    <row r="245" spans="1:39" s="31" customFormat="1" ht="30" customHeight="1">
      <c r="A245" s="11">
        <v>240</v>
      </c>
      <c r="B245" s="12" t="s">
        <v>1671</v>
      </c>
      <c r="C245" s="13">
        <f>VLOOKUP(B245,[1]Sheet1!$A$2:$B$443,2,FALSE)</f>
        <v>25027505</v>
      </c>
      <c r="D245" s="14">
        <v>132309261</v>
      </c>
      <c r="E245" s="15" t="s">
        <v>1672</v>
      </c>
      <c r="F245" s="15" t="s">
        <v>1673</v>
      </c>
      <c r="G245" s="15" t="s">
        <v>1674</v>
      </c>
      <c r="H245" s="15" t="s">
        <v>1675</v>
      </c>
      <c r="I245" s="16" t="s">
        <v>45</v>
      </c>
      <c r="J245" s="34" t="s">
        <v>1226</v>
      </c>
      <c r="K245" s="14" t="s">
        <v>184</v>
      </c>
      <c r="L245" s="18" t="s">
        <v>47</v>
      </c>
      <c r="M245" s="19" t="s">
        <v>1676</v>
      </c>
      <c r="N245" s="20">
        <v>27450</v>
      </c>
      <c r="O245" s="34" t="s">
        <v>1539</v>
      </c>
      <c r="P245" s="14" t="s">
        <v>1540</v>
      </c>
      <c r="Q245" s="22">
        <v>40269</v>
      </c>
      <c r="R245" s="22">
        <v>40298</v>
      </c>
      <c r="S245" s="14" t="s">
        <v>1251</v>
      </c>
      <c r="T245" s="22">
        <v>40148</v>
      </c>
      <c r="U245" s="22">
        <v>40147</v>
      </c>
      <c r="V245" s="23">
        <v>268.39999999999998</v>
      </c>
      <c r="W245" s="24">
        <v>5</v>
      </c>
      <c r="X245" s="24">
        <v>3</v>
      </c>
      <c r="Y245" s="32">
        <f ca="1">IF(MONTH(TODAY())&gt;MONTH(N245),YEAR(TODAY())-YEAR(N245),YEAR(TODAY())-YEAR(N245)-1)</f>
        <v>43</v>
      </c>
      <c r="Z245" s="32">
        <f ca="1">IF(MONTH(TODAY())&gt;MONTH(N245),MONTH(TODAY())-MONTH(N245),MONTH(TODAY())+12-MONTH(N245))</f>
        <v>3</v>
      </c>
      <c r="AA245" s="26">
        <f>IF(S245="Profesor",(DATE(YEAR(N245)+70,MONTH(N245)+1,1)),(DATE(YEAR(N245)+65,MONTH(N245)+1,1)) )</f>
        <v>51196</v>
      </c>
      <c r="AB245" s="26" t="s">
        <v>1677</v>
      </c>
      <c r="AC245" s="14" t="s">
        <v>53</v>
      </c>
      <c r="AD245" s="14">
        <v>2017</v>
      </c>
      <c r="AE245" s="15" t="s">
        <v>168</v>
      </c>
      <c r="AF245" s="15" t="s">
        <v>70</v>
      </c>
      <c r="AG245" s="15" t="s">
        <v>314</v>
      </c>
      <c r="AH245" s="40" t="s">
        <v>1678</v>
      </c>
      <c r="AI245" s="15" t="s">
        <v>656</v>
      </c>
      <c r="AJ245" s="15" t="s">
        <v>1679</v>
      </c>
      <c r="AK245" s="16" t="s">
        <v>60</v>
      </c>
      <c r="AL245" s="14" t="s">
        <v>1135</v>
      </c>
      <c r="AM245" s="14" t="s">
        <v>97</v>
      </c>
    </row>
    <row r="246" spans="1:39" s="31" customFormat="1" ht="38.25">
      <c r="A246" s="11">
        <v>241</v>
      </c>
      <c r="B246" s="12" t="s">
        <v>1680</v>
      </c>
      <c r="C246" s="13">
        <f>VLOOKUP(B246,[1]Sheet1!$A$2:$B$443,2,FALSE)</f>
        <v>2097206</v>
      </c>
      <c r="D246" s="14">
        <v>132299688</v>
      </c>
      <c r="E246" s="15" t="s">
        <v>1681</v>
      </c>
      <c r="F246" s="15" t="s">
        <v>43</v>
      </c>
      <c r="G246" s="15" t="s">
        <v>591</v>
      </c>
      <c r="H246" s="15" t="s">
        <v>1682</v>
      </c>
      <c r="I246" s="16" t="s">
        <v>45</v>
      </c>
      <c r="J246" s="34" t="s">
        <v>777</v>
      </c>
      <c r="K246" s="14" t="s">
        <v>184</v>
      </c>
      <c r="L246" s="18" t="s">
        <v>47</v>
      </c>
      <c r="M246" s="19" t="s">
        <v>90</v>
      </c>
      <c r="N246" s="20">
        <v>26909</v>
      </c>
      <c r="O246" s="34" t="s">
        <v>1539</v>
      </c>
      <c r="P246" s="14" t="s">
        <v>1540</v>
      </c>
      <c r="Q246" s="22">
        <v>40269</v>
      </c>
      <c r="R246" s="22">
        <v>40298</v>
      </c>
      <c r="S246" s="14" t="s">
        <v>1251</v>
      </c>
      <c r="T246" s="22">
        <v>40210</v>
      </c>
      <c r="U246" s="22">
        <v>39843</v>
      </c>
      <c r="V246" s="23">
        <v>246.63</v>
      </c>
      <c r="W246" s="24">
        <v>7</v>
      </c>
      <c r="X246" s="24">
        <v>2</v>
      </c>
      <c r="Y246" s="32">
        <f t="shared" ca="1" si="9"/>
        <v>44</v>
      </c>
      <c r="Z246" s="32">
        <f t="shared" ca="1" si="10"/>
        <v>8</v>
      </c>
      <c r="AA246" s="26">
        <f t="shared" si="11"/>
        <v>50679</v>
      </c>
      <c r="AB246" s="26" t="s">
        <v>1683</v>
      </c>
      <c r="AC246" s="14" t="s">
        <v>409</v>
      </c>
      <c r="AD246" s="27">
        <v>2011</v>
      </c>
      <c r="AE246" s="29" t="s">
        <v>1684</v>
      </c>
      <c r="AF246" s="29" t="s">
        <v>55</v>
      </c>
      <c r="AG246" s="15" t="s">
        <v>150</v>
      </c>
      <c r="AH246" s="39">
        <v>12100104810893</v>
      </c>
      <c r="AI246" s="15" t="s">
        <v>656</v>
      </c>
      <c r="AJ246" s="15" t="s">
        <v>596</v>
      </c>
      <c r="AK246" s="16" t="s">
        <v>597</v>
      </c>
      <c r="AL246" s="14" t="s">
        <v>598</v>
      </c>
      <c r="AM246" s="14" t="s">
        <v>599</v>
      </c>
    </row>
    <row r="247" spans="1:39" s="31" customFormat="1" ht="30" customHeight="1">
      <c r="A247" s="11">
        <v>242</v>
      </c>
      <c r="B247" s="12" t="s">
        <v>1685</v>
      </c>
      <c r="C247" s="13">
        <f>VLOOKUP(B247,[1]Sheet1!$A$2:$B$443,2,FALSE)</f>
        <v>31126912</v>
      </c>
      <c r="D247" s="14">
        <v>132299559</v>
      </c>
      <c r="E247" s="15" t="s">
        <v>1686</v>
      </c>
      <c r="F247" s="15" t="s">
        <v>43</v>
      </c>
      <c r="G247" s="15" t="s">
        <v>820</v>
      </c>
      <c r="H247" s="15" t="s">
        <v>1687</v>
      </c>
      <c r="I247" s="16" t="s">
        <v>45</v>
      </c>
      <c r="J247" s="34" t="s">
        <v>777</v>
      </c>
      <c r="K247" s="14" t="s">
        <v>46</v>
      </c>
      <c r="L247" s="18" t="s">
        <v>47</v>
      </c>
      <c r="M247" s="19" t="s">
        <v>112</v>
      </c>
      <c r="N247" s="20">
        <v>25568</v>
      </c>
      <c r="O247" s="34" t="s">
        <v>1539</v>
      </c>
      <c r="P247" s="14" t="s">
        <v>1540</v>
      </c>
      <c r="Q247" s="22">
        <v>40634</v>
      </c>
      <c r="R247" s="22">
        <v>40702</v>
      </c>
      <c r="S247" s="14" t="s">
        <v>1251</v>
      </c>
      <c r="T247" s="22">
        <v>39569</v>
      </c>
      <c r="U247" s="22">
        <v>39568</v>
      </c>
      <c r="V247" s="23">
        <v>221.1</v>
      </c>
      <c r="W247" s="24">
        <v>8</v>
      </c>
      <c r="X247" s="24">
        <v>4</v>
      </c>
      <c r="Y247" s="32">
        <f t="shared" ca="1" si="9"/>
        <v>48</v>
      </c>
      <c r="Z247" s="32">
        <f t="shared" ca="1" si="10"/>
        <v>5</v>
      </c>
      <c r="AA247" s="26">
        <f t="shared" si="11"/>
        <v>49310</v>
      </c>
      <c r="AB247" s="26" t="s">
        <v>1688</v>
      </c>
      <c r="AC247" s="14" t="s">
        <v>409</v>
      </c>
      <c r="AD247" s="27">
        <v>2011</v>
      </c>
      <c r="AE247" s="29" t="s">
        <v>1689</v>
      </c>
      <c r="AF247" s="29" t="s">
        <v>55</v>
      </c>
      <c r="AG247" s="15" t="s">
        <v>1690</v>
      </c>
      <c r="AH247" s="39">
        <v>12100104810880</v>
      </c>
      <c r="AI247" s="15" t="s">
        <v>656</v>
      </c>
      <c r="AJ247" s="15" t="s">
        <v>1691</v>
      </c>
      <c r="AK247" s="16" t="s">
        <v>60</v>
      </c>
      <c r="AL247" s="14" t="s">
        <v>1692</v>
      </c>
      <c r="AM247" s="14" t="s">
        <v>75</v>
      </c>
    </row>
    <row r="248" spans="1:39" s="31" customFormat="1" ht="30" customHeight="1">
      <c r="A248" s="11">
        <v>243</v>
      </c>
      <c r="B248" s="43" t="s">
        <v>1693</v>
      </c>
      <c r="C248" s="13">
        <f>VLOOKUP(B248,[1]Sheet1!$A$2:$B$443,2,FALSE)</f>
        <v>14057003</v>
      </c>
      <c r="D248" s="43"/>
      <c r="E248" s="44" t="s">
        <v>1694</v>
      </c>
      <c r="F248" s="44" t="s">
        <v>43</v>
      </c>
      <c r="G248" s="44" t="s">
        <v>1695</v>
      </c>
      <c r="H248" s="44" t="s">
        <v>1696</v>
      </c>
      <c r="I248" s="16" t="s">
        <v>45</v>
      </c>
      <c r="J248" s="34" t="s">
        <v>1471</v>
      </c>
      <c r="K248" s="43" t="s">
        <v>46</v>
      </c>
      <c r="L248" s="18" t="s">
        <v>47</v>
      </c>
      <c r="M248" s="49" t="s">
        <v>281</v>
      </c>
      <c r="N248" s="46">
        <v>25702</v>
      </c>
      <c r="O248" s="34" t="s">
        <v>1539</v>
      </c>
      <c r="P248" s="14" t="s">
        <v>1540</v>
      </c>
      <c r="Q248" s="22">
        <v>40634</v>
      </c>
      <c r="R248" s="22">
        <v>40794</v>
      </c>
      <c r="S248" s="14" t="s">
        <v>1251</v>
      </c>
      <c r="T248" s="22">
        <v>40513</v>
      </c>
      <c r="U248" s="22">
        <v>40512</v>
      </c>
      <c r="V248" s="23">
        <f>238.5</f>
        <v>238.5</v>
      </c>
      <c r="W248" s="11">
        <v>8</v>
      </c>
      <c r="X248" s="11">
        <v>7</v>
      </c>
      <c r="Y248" s="32">
        <f t="shared" ca="1" si="9"/>
        <v>47</v>
      </c>
      <c r="Z248" s="32">
        <f t="shared" ca="1" si="10"/>
        <v>12</v>
      </c>
      <c r="AA248" s="26">
        <f t="shared" si="11"/>
        <v>49461</v>
      </c>
      <c r="AB248" s="26" t="s">
        <v>1697</v>
      </c>
      <c r="AC248" s="11" t="s">
        <v>409</v>
      </c>
      <c r="AD248" s="48">
        <v>1997</v>
      </c>
      <c r="AE248" s="28" t="s">
        <v>1698</v>
      </c>
      <c r="AF248" s="29" t="s">
        <v>70</v>
      </c>
      <c r="AG248" s="44" t="s">
        <v>1699</v>
      </c>
      <c r="AH248" s="40" t="s">
        <v>1700</v>
      </c>
      <c r="AI248" s="15" t="s">
        <v>971</v>
      </c>
      <c r="AJ248" s="15" t="s">
        <v>1008</v>
      </c>
      <c r="AK248" s="16" t="s">
        <v>60</v>
      </c>
      <c r="AL248" s="14" t="s">
        <v>1009</v>
      </c>
      <c r="AM248" s="14" t="s">
        <v>108</v>
      </c>
    </row>
    <row r="249" spans="1:39" s="31" customFormat="1" ht="30" customHeight="1">
      <c r="A249" s="11">
        <v>244</v>
      </c>
      <c r="B249" s="43" t="s">
        <v>1701</v>
      </c>
      <c r="C249" s="13">
        <f>VLOOKUP(B249,[1]Sheet1!$A$2:$B$443,2,FALSE)</f>
        <v>24047708</v>
      </c>
      <c r="D249" s="11"/>
      <c r="E249" s="44" t="s">
        <v>1702</v>
      </c>
      <c r="F249" s="15" t="s">
        <v>43</v>
      </c>
      <c r="G249" s="44" t="s">
        <v>1703</v>
      </c>
      <c r="H249" s="44" t="s">
        <v>1704</v>
      </c>
      <c r="I249" s="16" t="s">
        <v>45</v>
      </c>
      <c r="J249" s="17">
        <v>37956</v>
      </c>
      <c r="K249" s="43" t="s">
        <v>184</v>
      </c>
      <c r="L249" s="18" t="s">
        <v>47</v>
      </c>
      <c r="M249" s="49" t="s">
        <v>1705</v>
      </c>
      <c r="N249" s="46">
        <v>28239</v>
      </c>
      <c r="O249" s="34" t="s">
        <v>1539</v>
      </c>
      <c r="P249" s="14" t="s">
        <v>1540</v>
      </c>
      <c r="Q249" s="22">
        <v>40634</v>
      </c>
      <c r="R249" s="22">
        <v>40634</v>
      </c>
      <c r="S249" s="11" t="s">
        <v>1546</v>
      </c>
      <c r="T249" s="22">
        <v>42461</v>
      </c>
      <c r="U249" s="22" t="s">
        <v>1706</v>
      </c>
      <c r="V249" s="23">
        <v>150</v>
      </c>
      <c r="W249" s="11">
        <v>10</v>
      </c>
      <c r="X249" s="11">
        <v>9</v>
      </c>
      <c r="Y249" s="32">
        <f t="shared" ca="1" si="9"/>
        <v>41</v>
      </c>
      <c r="Z249" s="32">
        <f t="shared" ca="1" si="10"/>
        <v>1</v>
      </c>
      <c r="AA249" s="26">
        <f t="shared" si="11"/>
        <v>51987</v>
      </c>
      <c r="AB249" s="26" t="s">
        <v>1707</v>
      </c>
      <c r="AC249" s="11" t="s">
        <v>409</v>
      </c>
      <c r="AD249" s="48">
        <v>2013</v>
      </c>
      <c r="AE249" s="28" t="s">
        <v>1708</v>
      </c>
      <c r="AF249" s="29" t="s">
        <v>70</v>
      </c>
      <c r="AG249" s="44" t="s">
        <v>71</v>
      </c>
      <c r="AH249" s="37" t="s">
        <v>1709</v>
      </c>
      <c r="AI249" s="44" t="s">
        <v>1710</v>
      </c>
      <c r="AJ249" s="44" t="s">
        <v>1708</v>
      </c>
      <c r="AK249" s="16" t="s">
        <v>60</v>
      </c>
      <c r="AL249" s="14" t="s">
        <v>1711</v>
      </c>
      <c r="AM249" s="14" t="s">
        <v>75</v>
      </c>
    </row>
    <row r="250" spans="1:39" s="31" customFormat="1" ht="30" customHeight="1">
      <c r="A250" s="11">
        <v>245</v>
      </c>
      <c r="B250" s="12" t="s">
        <v>1712</v>
      </c>
      <c r="C250" s="13">
        <f>VLOOKUP(B250,[1]Sheet1!$A$2:$B$443,2,FALSE)</f>
        <v>1067505</v>
      </c>
      <c r="D250" s="14">
        <v>132297789</v>
      </c>
      <c r="E250" s="15" t="s">
        <v>1713</v>
      </c>
      <c r="F250" s="44" t="s">
        <v>43</v>
      </c>
      <c r="G250" s="15" t="s">
        <v>1304</v>
      </c>
      <c r="H250" s="15" t="s">
        <v>1714</v>
      </c>
      <c r="I250" s="16" t="s">
        <v>45</v>
      </c>
      <c r="J250" s="34" t="s">
        <v>1088</v>
      </c>
      <c r="K250" s="14" t="s">
        <v>46</v>
      </c>
      <c r="L250" s="18" t="s">
        <v>47</v>
      </c>
      <c r="M250" s="19" t="s">
        <v>90</v>
      </c>
      <c r="N250" s="20">
        <v>27546</v>
      </c>
      <c r="O250" s="34" t="s">
        <v>1539</v>
      </c>
      <c r="P250" s="14" t="s">
        <v>1540</v>
      </c>
      <c r="Q250" s="22">
        <v>40817</v>
      </c>
      <c r="R250" s="22">
        <v>40861</v>
      </c>
      <c r="S250" s="14" t="s">
        <v>1251</v>
      </c>
      <c r="T250" s="22">
        <v>37865</v>
      </c>
      <c r="U250" s="22">
        <v>37864</v>
      </c>
      <c r="V250" s="23">
        <v>279.10000000000002</v>
      </c>
      <c r="W250" s="24">
        <v>9</v>
      </c>
      <c r="X250" s="24">
        <v>10</v>
      </c>
      <c r="Y250" s="32">
        <f t="shared" ca="1" si="9"/>
        <v>42</v>
      </c>
      <c r="Z250" s="32">
        <f t="shared" ca="1" si="10"/>
        <v>11</v>
      </c>
      <c r="AA250" s="26">
        <f t="shared" si="11"/>
        <v>51318</v>
      </c>
      <c r="AB250" s="26" t="s">
        <v>1715</v>
      </c>
      <c r="AC250" s="14" t="s">
        <v>409</v>
      </c>
      <c r="AD250" s="27">
        <v>2007</v>
      </c>
      <c r="AE250" s="29" t="s">
        <v>276</v>
      </c>
      <c r="AF250" s="29" t="s">
        <v>70</v>
      </c>
      <c r="AG250" s="15" t="s">
        <v>314</v>
      </c>
      <c r="AH250" s="38" t="s">
        <v>1716</v>
      </c>
      <c r="AI250" s="15" t="s">
        <v>316</v>
      </c>
      <c r="AJ250" s="15" t="s">
        <v>276</v>
      </c>
      <c r="AK250" s="16" t="s">
        <v>60</v>
      </c>
      <c r="AL250" s="14" t="s">
        <v>827</v>
      </c>
      <c r="AM250" s="14" t="s">
        <v>129</v>
      </c>
    </row>
    <row r="251" spans="1:39" s="31" customFormat="1" ht="30" customHeight="1">
      <c r="A251" s="11">
        <v>246</v>
      </c>
      <c r="B251" s="12" t="s">
        <v>1717</v>
      </c>
      <c r="C251" s="13">
        <f>VLOOKUP(B251,[1]Sheet1!$A$2:$B$443,2,FALSE)</f>
        <v>4047507</v>
      </c>
      <c r="D251" s="14">
        <v>132299557</v>
      </c>
      <c r="E251" s="15" t="s">
        <v>1718</v>
      </c>
      <c r="F251" s="44" t="s">
        <v>43</v>
      </c>
      <c r="G251" s="15" t="s">
        <v>1086</v>
      </c>
      <c r="H251" s="15" t="s">
        <v>1719</v>
      </c>
      <c r="I251" s="16" t="s">
        <v>45</v>
      </c>
      <c r="J251" s="34" t="s">
        <v>777</v>
      </c>
      <c r="K251" s="14" t="s">
        <v>46</v>
      </c>
      <c r="L251" s="18" t="s">
        <v>47</v>
      </c>
      <c r="M251" s="19" t="s">
        <v>545</v>
      </c>
      <c r="N251" s="20">
        <v>27488</v>
      </c>
      <c r="O251" s="34" t="s">
        <v>1539</v>
      </c>
      <c r="P251" s="14" t="s">
        <v>1540</v>
      </c>
      <c r="Q251" s="22">
        <v>41365</v>
      </c>
      <c r="R251" s="22">
        <v>41460</v>
      </c>
      <c r="S251" s="14" t="s">
        <v>1251</v>
      </c>
      <c r="T251" s="22">
        <v>40513</v>
      </c>
      <c r="U251" s="22">
        <v>40512</v>
      </c>
      <c r="V251" s="23">
        <v>270.5</v>
      </c>
      <c r="W251" s="24">
        <v>10</v>
      </c>
      <c r="X251" s="24">
        <v>4</v>
      </c>
      <c r="Y251" s="32">
        <f t="shared" ca="1" si="9"/>
        <v>43</v>
      </c>
      <c r="Z251" s="32">
        <f t="shared" ca="1" si="10"/>
        <v>1</v>
      </c>
      <c r="AA251" s="26">
        <f t="shared" si="11"/>
        <v>51257</v>
      </c>
      <c r="AB251" s="26" t="s">
        <v>1720</v>
      </c>
      <c r="AC251" s="14" t="s">
        <v>409</v>
      </c>
      <c r="AD251" s="27">
        <v>2008</v>
      </c>
      <c r="AE251" s="47" t="s">
        <v>1015</v>
      </c>
      <c r="AF251" s="29" t="s">
        <v>70</v>
      </c>
      <c r="AG251" s="15" t="s">
        <v>1092</v>
      </c>
      <c r="AH251" s="39">
        <v>11100104804946</v>
      </c>
      <c r="AI251" s="15" t="s">
        <v>316</v>
      </c>
      <c r="AJ251" s="15" t="s">
        <v>1721</v>
      </c>
      <c r="AK251" s="16" t="s">
        <v>60</v>
      </c>
      <c r="AL251" s="14" t="s">
        <v>1115</v>
      </c>
      <c r="AM251" s="14" t="s">
        <v>599</v>
      </c>
    </row>
    <row r="252" spans="1:39" s="31" customFormat="1" ht="30" customHeight="1">
      <c r="A252" s="11">
        <v>247</v>
      </c>
      <c r="B252" s="12" t="s">
        <v>1722</v>
      </c>
      <c r="C252" s="13">
        <f>VLOOKUP(B252,[1]Sheet1!$A$2:$B$443,2,FALSE)</f>
        <v>27068301</v>
      </c>
      <c r="D252" s="14">
        <v>132320560</v>
      </c>
      <c r="E252" s="15" t="s">
        <v>1723</v>
      </c>
      <c r="F252" s="15" t="s">
        <v>43</v>
      </c>
      <c r="G252" s="15" t="s">
        <v>820</v>
      </c>
      <c r="H252" s="15" t="s">
        <v>1724</v>
      </c>
      <c r="I252" s="16" t="s">
        <v>45</v>
      </c>
      <c r="J252" s="34" t="s">
        <v>1416</v>
      </c>
      <c r="K252" s="14" t="s">
        <v>184</v>
      </c>
      <c r="L252" s="18" t="s">
        <v>47</v>
      </c>
      <c r="M252" s="19" t="s">
        <v>90</v>
      </c>
      <c r="N252" s="20">
        <v>30494</v>
      </c>
      <c r="O252" s="34" t="s">
        <v>1539</v>
      </c>
      <c r="P252" s="14" t="s">
        <v>1540</v>
      </c>
      <c r="Q252" s="22">
        <v>41365</v>
      </c>
      <c r="R252" s="22">
        <v>41460</v>
      </c>
      <c r="S252" s="14" t="s">
        <v>1251</v>
      </c>
      <c r="T252" s="22">
        <v>40575</v>
      </c>
      <c r="U252" s="22">
        <v>40574</v>
      </c>
      <c r="V252" s="23">
        <v>231.55</v>
      </c>
      <c r="W252" s="24">
        <v>7</v>
      </c>
      <c r="X252" s="24">
        <v>0</v>
      </c>
      <c r="Y252" s="32">
        <f t="shared" ca="1" si="9"/>
        <v>34</v>
      </c>
      <c r="Z252" s="32">
        <f t="shared" ca="1" si="10"/>
        <v>11</v>
      </c>
      <c r="AA252" s="26">
        <f t="shared" si="11"/>
        <v>54240</v>
      </c>
      <c r="AB252" s="26" t="s">
        <v>1725</v>
      </c>
      <c r="AC252" s="14" t="s">
        <v>409</v>
      </c>
      <c r="AD252" s="27">
        <v>2011</v>
      </c>
      <c r="AE252" s="29" t="s">
        <v>437</v>
      </c>
      <c r="AF252" s="29" t="s">
        <v>55</v>
      </c>
      <c r="AG252" s="15" t="s">
        <v>1393</v>
      </c>
      <c r="AH252" s="39">
        <v>11100104814462</v>
      </c>
      <c r="AI252" s="15" t="s">
        <v>316</v>
      </c>
      <c r="AJ252" s="15" t="s">
        <v>225</v>
      </c>
      <c r="AK252" s="16" t="s">
        <v>60</v>
      </c>
      <c r="AL252" s="14" t="s">
        <v>226</v>
      </c>
      <c r="AM252" s="14" t="s">
        <v>119</v>
      </c>
    </row>
    <row r="253" spans="1:39" s="31" customFormat="1" ht="30" customHeight="1">
      <c r="A253" s="11">
        <v>248</v>
      </c>
      <c r="B253" s="12" t="s">
        <v>1726</v>
      </c>
      <c r="C253" s="13">
        <f>VLOOKUP(B253,[1]Sheet1!$A$2:$B$443,2,FALSE)</f>
        <v>27087604</v>
      </c>
      <c r="D253" s="14">
        <v>132320123</v>
      </c>
      <c r="E253" s="15" t="s">
        <v>1727</v>
      </c>
      <c r="F253" s="15" t="s">
        <v>42</v>
      </c>
      <c r="G253" s="15" t="s">
        <v>591</v>
      </c>
      <c r="H253" s="15" t="s">
        <v>1728</v>
      </c>
      <c r="I253" s="16" t="s">
        <v>45</v>
      </c>
      <c r="J253" s="34" t="s">
        <v>1416</v>
      </c>
      <c r="K253" s="14" t="s">
        <v>46</v>
      </c>
      <c r="L253" s="18" t="s">
        <v>47</v>
      </c>
      <c r="M253" s="19" t="s">
        <v>90</v>
      </c>
      <c r="N253" s="20">
        <v>29190</v>
      </c>
      <c r="O253" s="34" t="s">
        <v>1539</v>
      </c>
      <c r="P253" s="14" t="s">
        <v>1540</v>
      </c>
      <c r="Q253" s="22">
        <v>41365</v>
      </c>
      <c r="R253" s="22">
        <v>41514</v>
      </c>
      <c r="S253" s="14" t="s">
        <v>1251</v>
      </c>
      <c r="T253" s="22">
        <v>40575</v>
      </c>
      <c r="U253" s="22">
        <v>40574</v>
      </c>
      <c r="V253" s="23">
        <v>202.3</v>
      </c>
      <c r="W253" s="24">
        <v>3</v>
      </c>
      <c r="X253" s="24">
        <v>10</v>
      </c>
      <c r="Y253" s="32">
        <f t="shared" ca="1" si="9"/>
        <v>38</v>
      </c>
      <c r="Z253" s="32">
        <f t="shared" ca="1" si="10"/>
        <v>5</v>
      </c>
      <c r="AA253" s="26">
        <f t="shared" si="11"/>
        <v>52963</v>
      </c>
      <c r="AB253" s="26" t="s">
        <v>1729</v>
      </c>
      <c r="AC253" s="14" t="s">
        <v>53</v>
      </c>
      <c r="AD253" s="27">
        <v>2016</v>
      </c>
      <c r="AE253" s="29" t="s">
        <v>701</v>
      </c>
      <c r="AF253" s="29" t="s">
        <v>55</v>
      </c>
      <c r="AG253" s="15" t="s">
        <v>396</v>
      </c>
      <c r="AH253" s="40" t="s">
        <v>1730</v>
      </c>
      <c r="AI253" s="15" t="s">
        <v>656</v>
      </c>
      <c r="AJ253" s="15" t="s">
        <v>1731</v>
      </c>
      <c r="AK253" s="16" t="s">
        <v>60</v>
      </c>
      <c r="AL253" s="14" t="s">
        <v>1326</v>
      </c>
      <c r="AM253" s="14" t="s">
        <v>97</v>
      </c>
    </row>
    <row r="254" spans="1:39" s="31" customFormat="1" ht="30" customHeight="1">
      <c r="A254" s="11">
        <v>249</v>
      </c>
      <c r="B254" s="12" t="s">
        <v>1732</v>
      </c>
      <c r="C254" s="13">
        <f>VLOOKUP(B254,[1]Sheet1!$A$2:$B$443,2,FALSE)</f>
        <v>4025701</v>
      </c>
      <c r="D254" s="14">
        <v>131630131</v>
      </c>
      <c r="E254" s="15" t="s">
        <v>1733</v>
      </c>
      <c r="F254" s="15" t="s">
        <v>406</v>
      </c>
      <c r="G254" s="15" t="s">
        <v>78</v>
      </c>
      <c r="H254" s="15" t="s">
        <v>1734</v>
      </c>
      <c r="I254" s="16" t="s">
        <v>45</v>
      </c>
      <c r="J254" s="34" t="s">
        <v>251</v>
      </c>
      <c r="K254" s="14" t="s">
        <v>46</v>
      </c>
      <c r="L254" s="18" t="s">
        <v>47</v>
      </c>
      <c r="M254" s="19" t="s">
        <v>90</v>
      </c>
      <c r="N254" s="20">
        <v>20855</v>
      </c>
      <c r="O254" s="34" t="s">
        <v>1539</v>
      </c>
      <c r="P254" s="14" t="s">
        <v>1540</v>
      </c>
      <c r="Q254" s="22">
        <v>41548</v>
      </c>
      <c r="R254" s="22">
        <v>41648</v>
      </c>
      <c r="S254" s="14" t="s">
        <v>1251</v>
      </c>
      <c r="T254" s="22">
        <v>41365</v>
      </c>
      <c r="U254" s="22">
        <v>41365</v>
      </c>
      <c r="V254" s="23">
        <v>239.4</v>
      </c>
      <c r="W254" s="24">
        <v>27</v>
      </c>
      <c r="X254" s="24">
        <v>7</v>
      </c>
      <c r="Y254" s="32">
        <f t="shared" ca="1" si="9"/>
        <v>61</v>
      </c>
      <c r="Z254" s="32">
        <f t="shared" ca="1" si="10"/>
        <v>3</v>
      </c>
      <c r="AA254" s="26">
        <f t="shared" si="11"/>
        <v>44621</v>
      </c>
      <c r="AB254" s="26" t="s">
        <v>1735</v>
      </c>
      <c r="AC254" s="14" t="s">
        <v>409</v>
      </c>
      <c r="AD254" s="27">
        <v>2011</v>
      </c>
      <c r="AE254" s="29" t="s">
        <v>410</v>
      </c>
      <c r="AF254" s="29" t="s">
        <v>55</v>
      </c>
      <c r="AG254" s="15" t="s">
        <v>411</v>
      </c>
      <c r="AH254" s="39">
        <v>12100104811394</v>
      </c>
      <c r="AI254" s="15" t="s">
        <v>656</v>
      </c>
      <c r="AJ254" s="15" t="s">
        <v>1736</v>
      </c>
      <c r="AK254" s="16" t="s">
        <v>60</v>
      </c>
      <c r="AL254" s="14" t="s">
        <v>550</v>
      </c>
      <c r="AM254" s="14" t="s">
        <v>62</v>
      </c>
    </row>
    <row r="255" spans="1:39" s="31" customFormat="1" ht="30" customHeight="1">
      <c r="A255" s="11">
        <v>250</v>
      </c>
      <c r="B255" s="43" t="s">
        <v>1737</v>
      </c>
      <c r="C255" s="13">
        <f>VLOOKUP(B255,[1]Sheet1!$A$2:$B$443,2,FALSE)</f>
        <v>4028202</v>
      </c>
      <c r="D255" s="43"/>
      <c r="E255" s="44" t="s">
        <v>1738</v>
      </c>
      <c r="F255" s="44" t="s">
        <v>43</v>
      </c>
      <c r="G255" s="44" t="s">
        <v>1304</v>
      </c>
      <c r="H255" s="44" t="s">
        <v>1739</v>
      </c>
      <c r="I255" s="16" t="s">
        <v>45</v>
      </c>
      <c r="J255" s="34" t="s">
        <v>1495</v>
      </c>
      <c r="K255" s="11" t="s">
        <v>184</v>
      </c>
      <c r="L255" s="18" t="s">
        <v>47</v>
      </c>
      <c r="M255" s="45" t="s">
        <v>1417</v>
      </c>
      <c r="N255" s="46">
        <v>29986</v>
      </c>
      <c r="O255" s="34" t="s">
        <v>1539</v>
      </c>
      <c r="P255" s="14" t="s">
        <v>1540</v>
      </c>
      <c r="Q255" s="21">
        <v>41730</v>
      </c>
      <c r="R255" s="21">
        <v>41904</v>
      </c>
      <c r="S255" s="11" t="s">
        <v>387</v>
      </c>
      <c r="T255" s="22">
        <v>42948</v>
      </c>
      <c r="U255" s="21">
        <v>42947</v>
      </c>
      <c r="V255" s="23">
        <v>400</v>
      </c>
      <c r="W255" s="11">
        <v>4</v>
      </c>
      <c r="X255" s="11">
        <v>4</v>
      </c>
      <c r="Y255" s="32">
        <f ca="1">IF(MONTH(TODAY())&gt;MONTH(N255),YEAR(TODAY())-YEAR(N255),YEAR(TODAY())-YEAR(N255)-1)</f>
        <v>36</v>
      </c>
      <c r="Z255" s="32">
        <f ca="1">IF(MONTH(TODAY())&gt;MONTH(N255),MONTH(TODAY())-MONTH(N255),MONTH(TODAY())+12-MONTH(N255))</f>
        <v>3</v>
      </c>
      <c r="AA255" s="26">
        <f>IF(S255="Profesor",(DATE(YEAR(N255)+70,MONTH(N255)+1,1)),(DATE(YEAR(N255)+65,MONTH(N255)+1,1)) )</f>
        <v>53752</v>
      </c>
      <c r="AB255" s="26" t="s">
        <v>1740</v>
      </c>
      <c r="AC255" s="11" t="s">
        <v>409</v>
      </c>
      <c r="AD255" s="48">
        <v>2009</v>
      </c>
      <c r="AE255" s="28" t="s">
        <v>1741</v>
      </c>
      <c r="AF255" s="29" t="s">
        <v>70</v>
      </c>
      <c r="AG255" s="44" t="s">
        <v>196</v>
      </c>
      <c r="AH255" s="40" t="s">
        <v>1742</v>
      </c>
      <c r="AI255" s="44" t="s">
        <v>1743</v>
      </c>
      <c r="AJ255" s="44" t="s">
        <v>1744</v>
      </c>
      <c r="AK255" s="16" t="s">
        <v>60</v>
      </c>
      <c r="AL255" s="14" t="s">
        <v>540</v>
      </c>
      <c r="AM255" s="14" t="s">
        <v>75</v>
      </c>
    </row>
    <row r="256" spans="1:39" s="31" customFormat="1" ht="30" customHeight="1">
      <c r="A256" s="11">
        <v>251</v>
      </c>
      <c r="B256" s="43" t="s">
        <v>1745</v>
      </c>
      <c r="C256" s="13">
        <f>VLOOKUP(B256,[1]Sheet1!$A$2:$B$443,2,FALSE)</f>
        <v>4117906</v>
      </c>
      <c r="D256" s="43"/>
      <c r="E256" s="44" t="s">
        <v>1746</v>
      </c>
      <c r="F256" s="44" t="s">
        <v>43</v>
      </c>
      <c r="G256" s="44" t="s">
        <v>1124</v>
      </c>
      <c r="H256" s="44" t="s">
        <v>1747</v>
      </c>
      <c r="I256" s="16" t="s">
        <v>45</v>
      </c>
      <c r="J256" s="34" t="s">
        <v>1471</v>
      </c>
      <c r="K256" s="43" t="s">
        <v>184</v>
      </c>
      <c r="L256" s="18" t="s">
        <v>47</v>
      </c>
      <c r="M256" s="49" t="s">
        <v>1064</v>
      </c>
      <c r="N256" s="46">
        <v>29163</v>
      </c>
      <c r="O256" s="34" t="s">
        <v>1539</v>
      </c>
      <c r="P256" s="11" t="s">
        <v>1540</v>
      </c>
      <c r="Q256" s="22">
        <v>42461</v>
      </c>
      <c r="R256" s="22">
        <v>42510</v>
      </c>
      <c r="S256" s="11" t="s">
        <v>387</v>
      </c>
      <c r="T256" s="22">
        <v>43070</v>
      </c>
      <c r="U256" s="21">
        <v>43069</v>
      </c>
      <c r="V256" s="23">
        <v>447</v>
      </c>
      <c r="W256" s="11">
        <v>5</v>
      </c>
      <c r="X256" s="11">
        <v>2</v>
      </c>
      <c r="Y256" s="32">
        <f ca="1">IF(MONTH(TODAY())&gt;MONTH(N256),YEAR(TODAY())-YEAR(N256),YEAR(TODAY())-YEAR(N256)-1)</f>
        <v>38</v>
      </c>
      <c r="Z256" s="32">
        <f ca="1">IF(MONTH(TODAY())&gt;MONTH(N256),MONTH(TODAY())-MONTH(N256),MONTH(TODAY())+12-MONTH(N256))</f>
        <v>6</v>
      </c>
      <c r="AA256" s="26">
        <f>IF(S256="Profesor",(DATE(YEAR(N256)+70,MONTH(N256)+1,1)),(DATE(YEAR(N256)+65,MONTH(N256)+1,1)) )</f>
        <v>52932</v>
      </c>
      <c r="AB256" s="26" t="s">
        <v>1748</v>
      </c>
      <c r="AC256" s="11" t="s">
        <v>409</v>
      </c>
      <c r="AD256" s="48">
        <v>2012</v>
      </c>
      <c r="AE256" s="29" t="s">
        <v>779</v>
      </c>
      <c r="AF256" s="29" t="s">
        <v>70</v>
      </c>
      <c r="AG256" s="44" t="s">
        <v>314</v>
      </c>
      <c r="AH256" s="40" t="s">
        <v>1749</v>
      </c>
      <c r="AI256" s="15" t="s">
        <v>656</v>
      </c>
      <c r="AJ256" s="15" t="s">
        <v>779</v>
      </c>
      <c r="AK256" s="16" t="s">
        <v>60</v>
      </c>
      <c r="AL256" s="14" t="s">
        <v>781</v>
      </c>
      <c r="AM256" s="14" t="s">
        <v>108</v>
      </c>
    </row>
    <row r="257" spans="1:40" s="31" customFormat="1" ht="30" customHeight="1">
      <c r="A257" s="11">
        <v>252</v>
      </c>
      <c r="B257" s="12" t="s">
        <v>1750</v>
      </c>
      <c r="C257" s="13">
        <f>VLOOKUP(B257,[1]Sheet1!$A$2:$B$443,2,FALSE)</f>
        <v>24037804</v>
      </c>
      <c r="D257" s="14">
        <v>132307928</v>
      </c>
      <c r="E257" s="15" t="s">
        <v>1751</v>
      </c>
      <c r="F257" s="15" t="s">
        <v>43</v>
      </c>
      <c r="G257" s="15" t="s">
        <v>1752</v>
      </c>
      <c r="H257" s="15" t="s">
        <v>1753</v>
      </c>
      <c r="I257" s="16" t="s">
        <v>45</v>
      </c>
      <c r="J257" s="34" t="s">
        <v>1226</v>
      </c>
      <c r="K257" s="14" t="s">
        <v>46</v>
      </c>
      <c r="L257" s="18" t="s">
        <v>47</v>
      </c>
      <c r="M257" s="19" t="s">
        <v>545</v>
      </c>
      <c r="N257" s="20">
        <v>28573</v>
      </c>
      <c r="O257" s="34" t="s">
        <v>1539</v>
      </c>
      <c r="P257" s="14" t="s">
        <v>1540</v>
      </c>
      <c r="Q257" s="22">
        <v>41730</v>
      </c>
      <c r="R257" s="22">
        <v>41904</v>
      </c>
      <c r="S257" s="14" t="s">
        <v>1251</v>
      </c>
      <c r="T257" s="22">
        <v>40299</v>
      </c>
      <c r="U257" s="21" t="s">
        <v>1754</v>
      </c>
      <c r="V257" s="23">
        <v>241.7</v>
      </c>
      <c r="W257" s="24">
        <v>9</v>
      </c>
      <c r="X257" s="24">
        <v>3</v>
      </c>
      <c r="Y257" s="32">
        <f t="shared" ca="1" si="9"/>
        <v>40</v>
      </c>
      <c r="Z257" s="32">
        <f t="shared" ca="1" si="10"/>
        <v>2</v>
      </c>
      <c r="AA257" s="26">
        <f t="shared" si="11"/>
        <v>52322</v>
      </c>
      <c r="AB257" s="26" t="s">
        <v>1755</v>
      </c>
      <c r="AC257" s="14" t="s">
        <v>53</v>
      </c>
      <c r="AD257" s="27">
        <v>2016</v>
      </c>
      <c r="AE257" s="29" t="s">
        <v>1756</v>
      </c>
      <c r="AF257" s="29" t="s">
        <v>70</v>
      </c>
      <c r="AG257" s="15" t="s">
        <v>1757</v>
      </c>
      <c r="AH257" s="38">
        <v>14100104801144</v>
      </c>
      <c r="AI257" s="15" t="s">
        <v>914</v>
      </c>
      <c r="AJ257" s="15" t="s">
        <v>1177</v>
      </c>
      <c r="AK257" s="16" t="s">
        <v>60</v>
      </c>
      <c r="AL257" s="11" t="s">
        <v>1170</v>
      </c>
      <c r="AM257" s="14" t="s">
        <v>599</v>
      </c>
    </row>
    <row r="258" spans="1:40" s="31" customFormat="1" ht="30" customHeight="1">
      <c r="A258" s="11">
        <v>253</v>
      </c>
      <c r="B258" s="12" t="s">
        <v>1758</v>
      </c>
      <c r="C258" s="13">
        <f>VLOOKUP(B258,[1]Sheet1!$A$2:$B$443,2,FALSE)</f>
        <v>20078003</v>
      </c>
      <c r="D258" s="14">
        <v>132316783</v>
      </c>
      <c r="E258" s="15" t="s">
        <v>1759</v>
      </c>
      <c r="F258" s="15" t="s">
        <v>42</v>
      </c>
      <c r="G258" s="15" t="s">
        <v>591</v>
      </c>
      <c r="H258" s="15" t="s">
        <v>1760</v>
      </c>
      <c r="I258" s="16" t="s">
        <v>45</v>
      </c>
      <c r="J258" s="34" t="s">
        <v>1416</v>
      </c>
      <c r="K258" s="14" t="s">
        <v>46</v>
      </c>
      <c r="L258" s="18" t="s">
        <v>47</v>
      </c>
      <c r="M258" s="19" t="s">
        <v>371</v>
      </c>
      <c r="N258" s="20">
        <v>29422</v>
      </c>
      <c r="O258" s="34" t="s">
        <v>1539</v>
      </c>
      <c r="P258" s="14" t="s">
        <v>1540</v>
      </c>
      <c r="Q258" s="22">
        <v>41730</v>
      </c>
      <c r="R258" s="22">
        <v>41904</v>
      </c>
      <c r="S258" s="14" t="s">
        <v>1251</v>
      </c>
      <c r="T258" s="22">
        <v>40391</v>
      </c>
      <c r="U258" s="22">
        <v>40390</v>
      </c>
      <c r="V258" s="23">
        <v>256.5</v>
      </c>
      <c r="W258" s="24">
        <v>8</v>
      </c>
      <c r="X258" s="24">
        <v>0</v>
      </c>
      <c r="Y258" s="32">
        <f ca="1">IF(MONTH(TODAY())&gt;MONTH(N258),YEAR(TODAY())-YEAR(N258),YEAR(TODAY())-YEAR(N258)-1)</f>
        <v>37</v>
      </c>
      <c r="Z258" s="32">
        <f ca="1">IF(MONTH(TODAY())&gt;MONTH(N258),MONTH(TODAY())-MONTH(N258),MONTH(TODAY())+12-MONTH(N258))</f>
        <v>10</v>
      </c>
      <c r="AA258" s="26">
        <f>IF(S258="Profesor",(DATE(YEAR(N258)+70,MONTH(N258)+1,1)),(DATE(YEAR(N258)+65,MONTH(N258)+1,1)) )</f>
        <v>53175</v>
      </c>
      <c r="AB258" s="26" t="s">
        <v>1761</v>
      </c>
      <c r="AC258" s="14" t="s">
        <v>53</v>
      </c>
      <c r="AD258" s="27">
        <v>2013</v>
      </c>
      <c r="AE258" s="29" t="s">
        <v>331</v>
      </c>
      <c r="AF258" s="29" t="s">
        <v>55</v>
      </c>
      <c r="AG258" s="15" t="s">
        <v>1762</v>
      </c>
      <c r="AH258" s="38" t="s">
        <v>1763</v>
      </c>
      <c r="AI258" s="15" t="s">
        <v>914</v>
      </c>
      <c r="AJ258" s="15" t="s">
        <v>331</v>
      </c>
      <c r="AK258" s="16" t="s">
        <v>60</v>
      </c>
      <c r="AL258" s="14" t="s">
        <v>85</v>
      </c>
      <c r="AM258" s="14" t="s">
        <v>75</v>
      </c>
    </row>
    <row r="259" spans="1:40" s="31" customFormat="1" ht="30" customHeight="1">
      <c r="A259" s="11">
        <v>254</v>
      </c>
      <c r="B259" s="12" t="s">
        <v>1764</v>
      </c>
      <c r="C259" s="13">
        <f>VLOOKUP(B259,[1]Sheet1!$A$2:$B$443,2,FALSE)</f>
        <v>6067005</v>
      </c>
      <c r="D259" s="14">
        <v>132302443</v>
      </c>
      <c r="E259" s="15" t="s">
        <v>1765</v>
      </c>
      <c r="F259" s="15" t="s">
        <v>43</v>
      </c>
      <c r="G259" s="15" t="s">
        <v>1766</v>
      </c>
      <c r="H259" s="15" t="s">
        <v>1767</v>
      </c>
      <c r="I259" s="16" t="s">
        <v>45</v>
      </c>
      <c r="J259" s="34" t="s">
        <v>777</v>
      </c>
      <c r="K259" s="14" t="s">
        <v>184</v>
      </c>
      <c r="L259" s="18" t="s">
        <v>47</v>
      </c>
      <c r="M259" s="19" t="s">
        <v>545</v>
      </c>
      <c r="N259" s="20">
        <v>25725</v>
      </c>
      <c r="O259" s="34" t="s">
        <v>1539</v>
      </c>
      <c r="P259" s="14" t="s">
        <v>1540</v>
      </c>
      <c r="Q259" s="22">
        <v>41730</v>
      </c>
      <c r="R259" s="22">
        <v>41904</v>
      </c>
      <c r="S259" s="14" t="s">
        <v>1251</v>
      </c>
      <c r="T259" s="22">
        <v>40513</v>
      </c>
      <c r="U259" s="22">
        <v>40512</v>
      </c>
      <c r="V259" s="23">
        <v>212.8</v>
      </c>
      <c r="W259" s="24">
        <v>11</v>
      </c>
      <c r="X259" s="24">
        <v>4</v>
      </c>
      <c r="Y259" s="32">
        <f ca="1">IF(MONTH(TODAY())&gt;MONTH(N259),YEAR(TODAY())-YEAR(N259),YEAR(TODAY())-YEAR(N259)-1)</f>
        <v>47</v>
      </c>
      <c r="Z259" s="32">
        <f ca="1">IF(MONTH(TODAY())&gt;MONTH(N259),MONTH(TODAY())-MONTH(N259),MONTH(TODAY())+12-MONTH(N259))</f>
        <v>11</v>
      </c>
      <c r="AA259" s="26">
        <f>IF(S259="Profesor",(DATE(YEAR(N259)+70,MONTH(N259)+1,1)),(DATE(YEAR(N259)+65,MONTH(N259)+1,1)) )</f>
        <v>49491</v>
      </c>
      <c r="AB259" s="26" t="s">
        <v>1768</v>
      </c>
      <c r="AC259" s="14" t="s">
        <v>53</v>
      </c>
      <c r="AD259" s="27">
        <v>2013</v>
      </c>
      <c r="AE259" s="29" t="s">
        <v>1769</v>
      </c>
      <c r="AF259" s="29" t="s">
        <v>70</v>
      </c>
      <c r="AG259" s="15" t="s">
        <v>1770</v>
      </c>
      <c r="AH259" s="38">
        <v>14100104800593</v>
      </c>
      <c r="AI259" s="15" t="s">
        <v>914</v>
      </c>
      <c r="AJ259" s="15" t="s">
        <v>1008</v>
      </c>
      <c r="AK259" s="16" t="s">
        <v>60</v>
      </c>
      <c r="AL259" s="14" t="s">
        <v>1247</v>
      </c>
      <c r="AM259" s="14" t="s">
        <v>108</v>
      </c>
    </row>
    <row r="260" spans="1:40" s="31" customFormat="1" ht="30" customHeight="1">
      <c r="A260" s="11">
        <v>255</v>
      </c>
      <c r="B260" s="12" t="s">
        <v>1771</v>
      </c>
      <c r="C260" s="13">
        <f>VLOOKUP(B260,[1]Sheet1!$A$2:$B$443,2,FALSE)</f>
        <v>5088004</v>
      </c>
      <c r="D260" s="14">
        <v>132320114</v>
      </c>
      <c r="E260" s="15" t="s">
        <v>1772</v>
      </c>
      <c r="F260" s="15" t="s">
        <v>43</v>
      </c>
      <c r="G260" s="15" t="s">
        <v>954</v>
      </c>
      <c r="H260" s="15" t="s">
        <v>1773</v>
      </c>
      <c r="I260" s="16" t="s">
        <v>45</v>
      </c>
      <c r="J260" s="34" t="s">
        <v>1416</v>
      </c>
      <c r="K260" s="14" t="s">
        <v>184</v>
      </c>
      <c r="L260" s="18" t="s">
        <v>47</v>
      </c>
      <c r="M260" s="19" t="s">
        <v>545</v>
      </c>
      <c r="N260" s="20">
        <v>29438</v>
      </c>
      <c r="O260" s="34" t="s">
        <v>1539</v>
      </c>
      <c r="P260" s="14" t="s">
        <v>1540</v>
      </c>
      <c r="Q260" s="22">
        <v>41730</v>
      </c>
      <c r="R260" s="22">
        <v>41878</v>
      </c>
      <c r="S260" s="14" t="s">
        <v>1251</v>
      </c>
      <c r="T260" s="22">
        <v>40940</v>
      </c>
      <c r="U260" s="22">
        <v>40938</v>
      </c>
      <c r="V260" s="23">
        <v>229.25</v>
      </c>
      <c r="W260" s="24">
        <v>6</v>
      </c>
      <c r="X260" s="24">
        <v>0</v>
      </c>
      <c r="Y260" s="32">
        <f t="shared" ca="1" si="9"/>
        <v>37</v>
      </c>
      <c r="Z260" s="32">
        <f t="shared" ca="1" si="10"/>
        <v>9</v>
      </c>
      <c r="AA260" s="26">
        <f t="shared" si="11"/>
        <v>53206</v>
      </c>
      <c r="AB260" s="26" t="s">
        <v>1774</v>
      </c>
      <c r="AC260" s="14" t="s">
        <v>409</v>
      </c>
      <c r="AD260" s="27">
        <v>2005</v>
      </c>
      <c r="AE260" s="29" t="s">
        <v>289</v>
      </c>
      <c r="AF260" s="29" t="s">
        <v>70</v>
      </c>
      <c r="AG260" s="15" t="s">
        <v>239</v>
      </c>
      <c r="AH260" s="40" t="s">
        <v>1775</v>
      </c>
      <c r="AI260" s="15" t="s">
        <v>656</v>
      </c>
      <c r="AJ260" s="15" t="s">
        <v>225</v>
      </c>
      <c r="AK260" s="16" t="s">
        <v>60</v>
      </c>
      <c r="AL260" s="14" t="s">
        <v>226</v>
      </c>
      <c r="AM260" s="14" t="s">
        <v>119</v>
      </c>
    </row>
    <row r="261" spans="1:40" s="31" customFormat="1" ht="30" customHeight="1">
      <c r="A261" s="11">
        <v>256</v>
      </c>
      <c r="B261" s="12" t="s">
        <v>1776</v>
      </c>
      <c r="C261" s="13">
        <f>VLOOKUP(B261,[1]Sheet1!$A$2:$B$443,2,FALSE)</f>
        <v>18097805</v>
      </c>
      <c r="D261" s="14">
        <v>132320122</v>
      </c>
      <c r="E261" s="15" t="s">
        <v>1777</v>
      </c>
      <c r="F261" s="15" t="s">
        <v>43</v>
      </c>
      <c r="G261" s="15" t="s">
        <v>591</v>
      </c>
      <c r="H261" s="15" t="s">
        <v>1778</v>
      </c>
      <c r="I261" s="16" t="s">
        <v>45</v>
      </c>
      <c r="J261" s="34" t="s">
        <v>1416</v>
      </c>
      <c r="K261" s="14" t="s">
        <v>46</v>
      </c>
      <c r="L261" s="18" t="s">
        <v>47</v>
      </c>
      <c r="M261" s="19" t="s">
        <v>90</v>
      </c>
      <c r="N261" s="20">
        <v>28751</v>
      </c>
      <c r="O261" s="34" t="s">
        <v>1539</v>
      </c>
      <c r="P261" s="14" t="s">
        <v>1540</v>
      </c>
      <c r="Q261" s="22">
        <v>41730</v>
      </c>
      <c r="R261" s="22">
        <v>41904</v>
      </c>
      <c r="S261" s="14" t="s">
        <v>1251</v>
      </c>
      <c r="T261" s="22">
        <v>40940</v>
      </c>
      <c r="U261" s="22">
        <v>40939</v>
      </c>
      <c r="V261" s="23">
        <v>225.4</v>
      </c>
      <c r="W261" s="24">
        <v>8</v>
      </c>
      <c r="X261" s="24">
        <v>0</v>
      </c>
      <c r="Y261" s="32">
        <f ca="1">IF(MONTH(TODAY())&gt;MONTH(N261),YEAR(TODAY())-YEAR(N261),YEAR(TODAY())-YEAR(N261)-1)</f>
        <v>39</v>
      </c>
      <c r="Z261" s="32">
        <f ca="1">IF(MONTH(TODAY())&gt;MONTH(N261),MONTH(TODAY())-MONTH(N261),MONTH(TODAY())+12-MONTH(N261))</f>
        <v>8</v>
      </c>
      <c r="AA261" s="26">
        <f>IF(S261="Profesor",(DATE(YEAR(N261)+70,MONTH(N261)+1,1)),(DATE(YEAR(N261)+65,MONTH(N261)+1,1)) )</f>
        <v>52505</v>
      </c>
      <c r="AB261" s="26" t="s">
        <v>1779</v>
      </c>
      <c r="AC261" s="14" t="s">
        <v>409</v>
      </c>
      <c r="AD261" s="27">
        <v>2011</v>
      </c>
      <c r="AE261" s="29" t="s">
        <v>255</v>
      </c>
      <c r="AF261" s="29" t="s">
        <v>55</v>
      </c>
      <c r="AG261" s="15" t="s">
        <v>1393</v>
      </c>
      <c r="AH261" s="38" t="s">
        <v>1780</v>
      </c>
      <c r="AI261" s="15" t="s">
        <v>656</v>
      </c>
      <c r="AJ261" s="15" t="s">
        <v>1781</v>
      </c>
      <c r="AK261" s="16" t="s">
        <v>60</v>
      </c>
      <c r="AL261" s="14" t="s">
        <v>189</v>
      </c>
      <c r="AM261" s="14" t="s">
        <v>129</v>
      </c>
    </row>
    <row r="262" spans="1:40" s="31" customFormat="1" ht="30" customHeight="1">
      <c r="A262" s="11">
        <v>257</v>
      </c>
      <c r="B262" s="12" t="s">
        <v>1782</v>
      </c>
      <c r="C262" s="13">
        <f>VLOOKUP(B262,[1]Sheet1!$A$2:$B$443,2,FALSE)</f>
        <v>22128201</v>
      </c>
      <c r="D262" s="14">
        <v>132319673</v>
      </c>
      <c r="E262" s="15" t="s">
        <v>1783</v>
      </c>
      <c r="F262" s="15" t="s">
        <v>43</v>
      </c>
      <c r="G262" s="15" t="s">
        <v>1784</v>
      </c>
      <c r="H262" s="15" t="s">
        <v>1785</v>
      </c>
      <c r="I262" s="16" t="s">
        <v>45</v>
      </c>
      <c r="J262" s="34" t="s">
        <v>1416</v>
      </c>
      <c r="K262" s="14" t="s">
        <v>46</v>
      </c>
      <c r="L262" s="18" t="s">
        <v>47</v>
      </c>
      <c r="M262" s="19" t="s">
        <v>1786</v>
      </c>
      <c r="N262" s="20">
        <v>30307</v>
      </c>
      <c r="O262" s="34" t="s">
        <v>1539</v>
      </c>
      <c r="P262" s="14" t="s">
        <v>1540</v>
      </c>
      <c r="Q262" s="22">
        <v>41730</v>
      </c>
      <c r="R262" s="22">
        <v>41904</v>
      </c>
      <c r="S262" s="14" t="s">
        <v>1251</v>
      </c>
      <c r="T262" s="22">
        <v>40969</v>
      </c>
      <c r="U262" s="22">
        <v>40968</v>
      </c>
      <c r="V262" s="23">
        <v>292.3</v>
      </c>
      <c r="W262" s="24">
        <v>8</v>
      </c>
      <c r="X262" s="24">
        <v>0</v>
      </c>
      <c r="Y262" s="32">
        <f t="shared" ca="1" si="9"/>
        <v>35</v>
      </c>
      <c r="Z262" s="32">
        <f t="shared" ca="1" si="10"/>
        <v>5</v>
      </c>
      <c r="AA262" s="26">
        <f t="shared" si="11"/>
        <v>54058</v>
      </c>
      <c r="AB262" s="26" t="s">
        <v>1787</v>
      </c>
      <c r="AC262" s="14" t="s">
        <v>409</v>
      </c>
      <c r="AD262" s="27">
        <v>2010</v>
      </c>
      <c r="AE262" s="29" t="s">
        <v>627</v>
      </c>
      <c r="AF262" s="29" t="s">
        <v>70</v>
      </c>
      <c r="AG262" s="15" t="s">
        <v>196</v>
      </c>
      <c r="AH262" s="40" t="s">
        <v>1788</v>
      </c>
      <c r="AI262" s="15" t="s">
        <v>656</v>
      </c>
      <c r="AJ262" s="15" t="s">
        <v>627</v>
      </c>
      <c r="AK262" s="16" t="s">
        <v>60</v>
      </c>
      <c r="AL262" s="11" t="s">
        <v>1170</v>
      </c>
      <c r="AM262" s="14" t="s">
        <v>599</v>
      </c>
    </row>
    <row r="263" spans="1:40" s="31" customFormat="1" ht="30" customHeight="1">
      <c r="A263" s="11">
        <v>258</v>
      </c>
      <c r="B263" s="43" t="s">
        <v>1789</v>
      </c>
      <c r="C263" s="13">
        <f>VLOOKUP(B263,[1]Sheet1!$A$2:$B$443,2,FALSE)</f>
        <v>9117307</v>
      </c>
      <c r="D263" s="4"/>
      <c r="E263" s="44" t="s">
        <v>1790</v>
      </c>
      <c r="F263" s="44" t="s">
        <v>43</v>
      </c>
      <c r="G263" s="44" t="s">
        <v>1791</v>
      </c>
      <c r="H263" s="44" t="s">
        <v>1792</v>
      </c>
      <c r="I263" s="16" t="s">
        <v>45</v>
      </c>
      <c r="J263" s="34" t="s">
        <v>1439</v>
      </c>
      <c r="K263" s="11" t="s">
        <v>46</v>
      </c>
      <c r="L263" s="18" t="s">
        <v>47</v>
      </c>
      <c r="M263" s="45" t="s">
        <v>1793</v>
      </c>
      <c r="N263" s="46">
        <v>26977</v>
      </c>
      <c r="O263" s="34" t="s">
        <v>1539</v>
      </c>
      <c r="P263" s="14" t="s">
        <v>1540</v>
      </c>
      <c r="Q263" s="22">
        <v>41730</v>
      </c>
      <c r="R263" s="22">
        <v>41904</v>
      </c>
      <c r="S263" s="14" t="s">
        <v>1251</v>
      </c>
      <c r="T263" s="21">
        <v>41306</v>
      </c>
      <c r="U263" s="21">
        <v>41274</v>
      </c>
      <c r="V263" s="23">
        <v>243</v>
      </c>
      <c r="W263" s="11">
        <v>10</v>
      </c>
      <c r="X263" s="11">
        <v>2</v>
      </c>
      <c r="Y263" s="32">
        <f t="shared" ca="1" si="9"/>
        <v>44</v>
      </c>
      <c r="Z263" s="32">
        <f t="shared" ca="1" si="10"/>
        <v>6</v>
      </c>
      <c r="AA263" s="26">
        <f t="shared" si="11"/>
        <v>50740</v>
      </c>
      <c r="AB263" s="26" t="s">
        <v>43</v>
      </c>
      <c r="AC263" s="11" t="s">
        <v>409</v>
      </c>
      <c r="AD263" s="48">
        <v>2002</v>
      </c>
      <c r="AE263" s="29" t="s">
        <v>779</v>
      </c>
      <c r="AF263" s="29" t="s">
        <v>70</v>
      </c>
      <c r="AG263" s="44" t="s">
        <v>1794</v>
      </c>
      <c r="AH263" s="38">
        <v>14100104801639</v>
      </c>
      <c r="AI263" s="15" t="s">
        <v>914</v>
      </c>
      <c r="AJ263" s="15" t="s">
        <v>779</v>
      </c>
      <c r="AK263" s="16" t="s">
        <v>597</v>
      </c>
      <c r="AL263" s="14" t="s">
        <v>1128</v>
      </c>
      <c r="AM263" s="14" t="s">
        <v>108</v>
      </c>
    </row>
    <row r="264" spans="1:40" s="31" customFormat="1" ht="38.25">
      <c r="A264" s="11">
        <v>259</v>
      </c>
      <c r="B264" s="12" t="s">
        <v>1795</v>
      </c>
      <c r="C264" s="13">
        <f>VLOOKUP(B264,[1]Sheet1!$A$2:$B$443,2,FALSE)</f>
        <v>1087504</v>
      </c>
      <c r="D264" s="14">
        <v>132319669</v>
      </c>
      <c r="E264" s="15" t="s">
        <v>1796</v>
      </c>
      <c r="F264" s="15" t="s">
        <v>42</v>
      </c>
      <c r="G264" s="15" t="s">
        <v>591</v>
      </c>
      <c r="H264" s="15" t="s">
        <v>1797</v>
      </c>
      <c r="I264" s="16" t="s">
        <v>45</v>
      </c>
      <c r="J264" s="34" t="s">
        <v>1416</v>
      </c>
      <c r="K264" s="14" t="s">
        <v>184</v>
      </c>
      <c r="L264" s="18" t="s">
        <v>47</v>
      </c>
      <c r="M264" s="19" t="s">
        <v>90</v>
      </c>
      <c r="N264" s="20">
        <v>27607</v>
      </c>
      <c r="O264" s="34" t="s">
        <v>1539</v>
      </c>
      <c r="P264" s="14" t="s">
        <v>1540</v>
      </c>
      <c r="Q264" s="22">
        <v>41913</v>
      </c>
      <c r="R264" s="22">
        <v>41995</v>
      </c>
      <c r="S264" s="14" t="s">
        <v>1251</v>
      </c>
      <c r="T264" s="22">
        <v>40513</v>
      </c>
      <c r="U264" s="22">
        <v>40512</v>
      </c>
      <c r="V264" s="23">
        <v>205.01</v>
      </c>
      <c r="W264" s="24">
        <v>8</v>
      </c>
      <c r="X264" s="24">
        <v>6</v>
      </c>
      <c r="Y264" s="32">
        <f t="shared" ca="1" si="9"/>
        <v>42</v>
      </c>
      <c r="Z264" s="32">
        <f t="shared" ca="1" si="10"/>
        <v>9</v>
      </c>
      <c r="AA264" s="26">
        <f t="shared" si="11"/>
        <v>51380</v>
      </c>
      <c r="AB264" s="26" t="s">
        <v>1798</v>
      </c>
      <c r="AC264" s="14" t="s">
        <v>53</v>
      </c>
      <c r="AD264" s="27">
        <v>2013</v>
      </c>
      <c r="AE264" s="28" t="s">
        <v>54</v>
      </c>
      <c r="AF264" s="29" t="s">
        <v>55</v>
      </c>
      <c r="AG264" s="15" t="s">
        <v>396</v>
      </c>
      <c r="AH264" s="38">
        <v>14100104801296</v>
      </c>
      <c r="AI264" s="15" t="s">
        <v>914</v>
      </c>
      <c r="AJ264" s="15" t="s">
        <v>596</v>
      </c>
      <c r="AK264" s="16" t="s">
        <v>60</v>
      </c>
      <c r="AL264" s="14" t="s">
        <v>598</v>
      </c>
      <c r="AM264" s="14" t="s">
        <v>599</v>
      </c>
    </row>
    <row r="265" spans="1:40" s="31" customFormat="1" ht="30" customHeight="1">
      <c r="A265" s="11">
        <v>260</v>
      </c>
      <c r="B265" s="12" t="s">
        <v>1799</v>
      </c>
      <c r="C265" s="13">
        <f>VLOOKUP(B265,[1]Sheet1!$A$2:$B$443,2,FALSE)</f>
        <v>24067404</v>
      </c>
      <c r="D265" s="14">
        <v>132234342</v>
      </c>
      <c r="E265" s="15" t="s">
        <v>1800</v>
      </c>
      <c r="F265" s="15" t="s">
        <v>43</v>
      </c>
      <c r="G265" s="15" t="s">
        <v>1801</v>
      </c>
      <c r="H265" s="15" t="s">
        <v>1802</v>
      </c>
      <c r="I265" s="16" t="s">
        <v>45</v>
      </c>
      <c r="J265" s="34" t="s">
        <v>593</v>
      </c>
      <c r="K265" s="14" t="s">
        <v>46</v>
      </c>
      <c r="L265" s="18" t="s">
        <v>47</v>
      </c>
      <c r="M265" s="19" t="s">
        <v>545</v>
      </c>
      <c r="N265" s="46">
        <v>27204</v>
      </c>
      <c r="O265" s="34" t="s">
        <v>1539</v>
      </c>
      <c r="P265" s="14" t="s">
        <v>1540</v>
      </c>
      <c r="Q265" s="22">
        <v>41913</v>
      </c>
      <c r="R265" s="22">
        <v>41929</v>
      </c>
      <c r="S265" s="14" t="s">
        <v>1251</v>
      </c>
      <c r="T265" s="22">
        <v>41061</v>
      </c>
      <c r="U265" s="22">
        <v>41060</v>
      </c>
      <c r="V265" s="23">
        <v>252.55</v>
      </c>
      <c r="W265" s="24">
        <v>15</v>
      </c>
      <c r="X265" s="24">
        <v>7</v>
      </c>
      <c r="Y265" s="32">
        <f ca="1">IF(MONTH(TODAY())&gt;MONTH(N265),YEAR(TODAY())-YEAR(N265),YEAR(TODAY())-YEAR(N265)-1)</f>
        <v>43</v>
      </c>
      <c r="Z265" s="32">
        <f ca="1">IF(MONTH(TODAY())&gt;MONTH(N265),MONTH(TODAY())-MONTH(N265),MONTH(TODAY())+12-MONTH(N265))</f>
        <v>11</v>
      </c>
      <c r="AA265" s="26">
        <f>IF(S265="Profesor",(DATE(YEAR(N265)+70,MONTH(N265)+1,1)),(DATE(YEAR(N265)+65,MONTH(N265)+1,1)) )</f>
        <v>50952</v>
      </c>
      <c r="AB265" s="26" t="s">
        <v>1803</v>
      </c>
      <c r="AC265" s="14" t="s">
        <v>409</v>
      </c>
      <c r="AD265" s="27">
        <v>2011</v>
      </c>
      <c r="AE265" s="28" t="s">
        <v>1804</v>
      </c>
      <c r="AF265" s="29" t="s">
        <v>70</v>
      </c>
      <c r="AG265" s="15" t="s">
        <v>1593</v>
      </c>
      <c r="AH265" s="38" t="s">
        <v>1805</v>
      </c>
      <c r="AI265" s="15" t="s">
        <v>391</v>
      </c>
      <c r="AJ265" s="15" t="s">
        <v>788</v>
      </c>
      <c r="AK265" s="16" t="s">
        <v>60</v>
      </c>
      <c r="AL265" s="14" t="s">
        <v>862</v>
      </c>
      <c r="AM265" s="14" t="s">
        <v>129</v>
      </c>
    </row>
    <row r="266" spans="1:40" s="31" customFormat="1" ht="30" customHeight="1">
      <c r="A266" s="11">
        <v>261</v>
      </c>
      <c r="B266" s="43" t="s">
        <v>1806</v>
      </c>
      <c r="C266" s="13">
        <f>VLOOKUP(B266,[1]Sheet1!$A$2:$B$443,2,FALSE)</f>
        <v>11118203</v>
      </c>
      <c r="D266" s="43"/>
      <c r="E266" s="44" t="s">
        <v>1807</v>
      </c>
      <c r="F266" s="44" t="s">
        <v>43</v>
      </c>
      <c r="G266" s="44" t="s">
        <v>1366</v>
      </c>
      <c r="H266" s="44" t="s">
        <v>1808</v>
      </c>
      <c r="I266" s="16" t="s">
        <v>45</v>
      </c>
      <c r="J266" s="34" t="s">
        <v>1471</v>
      </c>
      <c r="K266" s="43" t="s">
        <v>46</v>
      </c>
      <c r="L266" s="18" t="s">
        <v>47</v>
      </c>
      <c r="M266" s="49" t="s">
        <v>545</v>
      </c>
      <c r="N266" s="46">
        <v>30266</v>
      </c>
      <c r="O266" s="34" t="s">
        <v>1539</v>
      </c>
      <c r="P266" s="14" t="s">
        <v>1540</v>
      </c>
      <c r="Q266" s="22">
        <v>41913</v>
      </c>
      <c r="R266" s="22">
        <v>41995</v>
      </c>
      <c r="S266" s="11" t="s">
        <v>1251</v>
      </c>
      <c r="T266" s="22">
        <v>41365</v>
      </c>
      <c r="U266" s="22">
        <v>41365</v>
      </c>
      <c r="V266" s="23">
        <v>337</v>
      </c>
      <c r="W266" s="11">
        <v>5</v>
      </c>
      <c r="X266" s="11">
        <v>10</v>
      </c>
      <c r="Y266" s="32">
        <f ca="1">IF(MONTH(TODAY())&gt;MONTH(N266),YEAR(TODAY())-YEAR(N266),YEAR(TODAY())-YEAR(N266)-1)</f>
        <v>35</v>
      </c>
      <c r="Z266" s="32">
        <f ca="1">IF(MONTH(TODAY())&gt;MONTH(N266),MONTH(TODAY())-MONTH(N266),MONTH(TODAY())+12-MONTH(N266))</f>
        <v>6</v>
      </c>
      <c r="AA266" s="26">
        <f>IF(S266="Profesor",(DATE(YEAR(N266)+70,MONTH(N266)+1,1)),(DATE(YEAR(N266)+65,MONTH(N266)+1,1)) )</f>
        <v>54027</v>
      </c>
      <c r="AB266" s="26" t="s">
        <v>1809</v>
      </c>
      <c r="AC266" s="11" t="s">
        <v>409</v>
      </c>
      <c r="AD266" s="48">
        <v>2007</v>
      </c>
      <c r="AE266" s="28" t="s">
        <v>1810</v>
      </c>
      <c r="AF266" s="29" t="s">
        <v>70</v>
      </c>
      <c r="AG266" s="44" t="s">
        <v>1811</v>
      </c>
      <c r="AH266" s="40" t="s">
        <v>1812</v>
      </c>
      <c r="AI266" s="15" t="s">
        <v>656</v>
      </c>
      <c r="AJ266" s="15" t="s">
        <v>1177</v>
      </c>
      <c r="AK266" s="16" t="s">
        <v>1813</v>
      </c>
      <c r="AL266" s="14" t="s">
        <v>1163</v>
      </c>
      <c r="AM266" s="14" t="s">
        <v>599</v>
      </c>
    </row>
    <row r="267" spans="1:40" s="31" customFormat="1" ht="30" customHeight="1">
      <c r="A267" s="11">
        <v>262</v>
      </c>
      <c r="B267" s="43" t="s">
        <v>1814</v>
      </c>
      <c r="C267" s="13">
        <f>VLOOKUP(B267,[1]Sheet1!$A$2:$B$443,2,FALSE)</f>
        <v>9067702</v>
      </c>
      <c r="D267" s="43"/>
      <c r="E267" s="44" t="s">
        <v>1815</v>
      </c>
      <c r="F267" s="44" t="s">
        <v>43</v>
      </c>
      <c r="G267" s="44" t="s">
        <v>954</v>
      </c>
      <c r="H267" s="44" t="s">
        <v>1816</v>
      </c>
      <c r="I267" s="16" t="s">
        <v>45</v>
      </c>
      <c r="J267" s="34" t="s">
        <v>1471</v>
      </c>
      <c r="K267" s="43" t="s">
        <v>46</v>
      </c>
      <c r="L267" s="18" t="s">
        <v>47</v>
      </c>
      <c r="M267" s="49" t="s">
        <v>1817</v>
      </c>
      <c r="N267" s="46">
        <v>28285</v>
      </c>
      <c r="O267" s="34" t="s">
        <v>1539</v>
      </c>
      <c r="P267" s="14" t="s">
        <v>1540</v>
      </c>
      <c r="Q267" s="22">
        <v>41913</v>
      </c>
      <c r="R267" s="22">
        <v>41929</v>
      </c>
      <c r="S267" s="11" t="s">
        <v>1251</v>
      </c>
      <c r="T267" s="22">
        <v>41760</v>
      </c>
      <c r="U267" s="21">
        <v>41759</v>
      </c>
      <c r="V267" s="23">
        <v>316.95</v>
      </c>
      <c r="W267" s="11">
        <v>5</v>
      </c>
      <c r="X267" s="11">
        <v>10</v>
      </c>
      <c r="Y267" s="32">
        <f t="shared" ref="Y267:Y333" ca="1" si="12">IF(MONTH(TODAY())&gt;MONTH(N267),YEAR(TODAY())-YEAR(N267),YEAR(TODAY())-YEAR(N267)-1)</f>
        <v>40</v>
      </c>
      <c r="Z267" s="32">
        <f t="shared" ref="Z267:Z333" ca="1" si="13">IF(MONTH(TODAY())&gt;MONTH(N267),MONTH(TODAY())-MONTH(N267),MONTH(TODAY())+12-MONTH(N267))</f>
        <v>11</v>
      </c>
      <c r="AA267" s="26">
        <f t="shared" ref="AA267:AA333" si="14">IF(S267="Profesor",(DATE(YEAR(N267)+70,MONTH(N267)+1,1)),(DATE(YEAR(N267)+65,MONTH(N267)+1,1)) )</f>
        <v>52048</v>
      </c>
      <c r="AB267" s="26" t="s">
        <v>1818</v>
      </c>
      <c r="AC267" s="11" t="s">
        <v>409</v>
      </c>
      <c r="AD267" s="48">
        <v>2007</v>
      </c>
      <c r="AE267" s="28" t="s">
        <v>1819</v>
      </c>
      <c r="AF267" s="29" t="s">
        <v>70</v>
      </c>
      <c r="AG267" s="44" t="s">
        <v>314</v>
      </c>
      <c r="AH267" s="40" t="s">
        <v>1820</v>
      </c>
      <c r="AI267" s="15" t="s">
        <v>656</v>
      </c>
      <c r="AJ267" s="15" t="s">
        <v>1821</v>
      </c>
      <c r="AK267" s="16" t="s">
        <v>597</v>
      </c>
      <c r="AL267" s="14" t="s">
        <v>381</v>
      </c>
      <c r="AM267" s="14" t="s">
        <v>119</v>
      </c>
      <c r="AN267" s="31" t="s">
        <v>1822</v>
      </c>
    </row>
    <row r="268" spans="1:40" s="31" customFormat="1" ht="30" customHeight="1">
      <c r="A268" s="11">
        <v>263</v>
      </c>
      <c r="B268" s="43" t="s">
        <v>1823</v>
      </c>
      <c r="C268" s="13">
        <f>VLOOKUP(B268,[1]Sheet1!$A$2:$B$443,2,FALSE)</f>
        <v>16088201</v>
      </c>
      <c r="D268" s="43"/>
      <c r="E268" s="44" t="s">
        <v>1824</v>
      </c>
      <c r="F268" s="44" t="s">
        <v>1374</v>
      </c>
      <c r="G268" s="44" t="s">
        <v>1825</v>
      </c>
      <c r="H268" s="44" t="s">
        <v>1826</v>
      </c>
      <c r="I268" s="16" t="s">
        <v>45</v>
      </c>
      <c r="J268" s="34" t="s">
        <v>1471</v>
      </c>
      <c r="K268" s="43" t="s">
        <v>46</v>
      </c>
      <c r="L268" s="18" t="s">
        <v>47</v>
      </c>
      <c r="M268" s="49" t="s">
        <v>90</v>
      </c>
      <c r="N268" s="46">
        <v>30179</v>
      </c>
      <c r="O268" s="34" t="s">
        <v>1539</v>
      </c>
      <c r="P268" s="14" t="s">
        <v>1540</v>
      </c>
      <c r="Q268" s="22">
        <v>41913</v>
      </c>
      <c r="R268" s="22">
        <v>41929</v>
      </c>
      <c r="S268" s="14" t="s">
        <v>1251</v>
      </c>
      <c r="T268" s="22">
        <v>41821</v>
      </c>
      <c r="U268" s="22">
        <v>41820</v>
      </c>
      <c r="V268" s="23">
        <v>379.25</v>
      </c>
      <c r="W268" s="11">
        <v>5</v>
      </c>
      <c r="X268" s="11">
        <v>10</v>
      </c>
      <c r="Y268" s="32">
        <f t="shared" ca="1" si="12"/>
        <v>35</v>
      </c>
      <c r="Z268" s="32">
        <f t="shared" ca="1" si="13"/>
        <v>9</v>
      </c>
      <c r="AA268" s="26">
        <f t="shared" si="14"/>
        <v>53936</v>
      </c>
      <c r="AB268" s="26" t="s">
        <v>1827</v>
      </c>
      <c r="AC268" s="11" t="s">
        <v>53</v>
      </c>
      <c r="AD268" s="11">
        <v>2017</v>
      </c>
      <c r="AE268" s="44" t="s">
        <v>419</v>
      </c>
      <c r="AF268" s="44" t="s">
        <v>70</v>
      </c>
      <c r="AG268" s="44" t="s">
        <v>150</v>
      </c>
      <c r="AH268" s="40" t="s">
        <v>1828</v>
      </c>
      <c r="AI268" s="15" t="s">
        <v>656</v>
      </c>
      <c r="AJ268" s="15" t="s">
        <v>419</v>
      </c>
      <c r="AK268" s="16" t="s">
        <v>60</v>
      </c>
      <c r="AL268" s="14" t="s">
        <v>61</v>
      </c>
      <c r="AM268" s="14" t="s">
        <v>62</v>
      </c>
    </row>
    <row r="269" spans="1:40" s="31" customFormat="1" ht="30" customHeight="1">
      <c r="A269" s="11">
        <v>264</v>
      </c>
      <c r="B269" s="43" t="s">
        <v>1829</v>
      </c>
      <c r="C269" s="13">
        <f>VLOOKUP(B269,[1]Sheet1!$A$2:$B$443,2,FALSE)</f>
        <v>25028202</v>
      </c>
      <c r="D269" s="43"/>
      <c r="E269" s="44" t="s">
        <v>1830</v>
      </c>
      <c r="F269" s="44" t="s">
        <v>43</v>
      </c>
      <c r="G269" s="44" t="s">
        <v>1703</v>
      </c>
      <c r="H269" s="44" t="s">
        <v>1831</v>
      </c>
      <c r="I269" s="16" t="s">
        <v>45</v>
      </c>
      <c r="J269" s="34" t="s">
        <v>1495</v>
      </c>
      <c r="K269" s="11" t="s">
        <v>184</v>
      </c>
      <c r="L269" s="18" t="s">
        <v>47</v>
      </c>
      <c r="M269" s="45" t="s">
        <v>545</v>
      </c>
      <c r="N269" s="46">
        <v>30007</v>
      </c>
      <c r="O269" s="34" t="s">
        <v>1539</v>
      </c>
      <c r="P269" s="14" t="s">
        <v>1540</v>
      </c>
      <c r="Q269" s="21">
        <v>41913</v>
      </c>
      <c r="R269" s="21">
        <v>41929</v>
      </c>
      <c r="S269" s="11" t="s">
        <v>1251</v>
      </c>
      <c r="T269" s="22">
        <v>41821</v>
      </c>
      <c r="U269" s="21">
        <v>41820</v>
      </c>
      <c r="V269" s="23">
        <v>237.5</v>
      </c>
      <c r="W269" s="11">
        <v>4</v>
      </c>
      <c r="X269" s="11">
        <v>10</v>
      </c>
      <c r="Y269" s="32">
        <f t="shared" ca="1" si="12"/>
        <v>36</v>
      </c>
      <c r="Z269" s="32">
        <f t="shared" ca="1" si="13"/>
        <v>3</v>
      </c>
      <c r="AA269" s="26">
        <f t="shared" si="14"/>
        <v>53752</v>
      </c>
      <c r="AB269" s="26" t="s">
        <v>1832</v>
      </c>
      <c r="AC269" s="11" t="s">
        <v>409</v>
      </c>
      <c r="AD269" s="48">
        <v>2008</v>
      </c>
      <c r="AE269" s="29" t="s">
        <v>276</v>
      </c>
      <c r="AF269" s="29" t="s">
        <v>70</v>
      </c>
      <c r="AG269" s="44" t="s">
        <v>314</v>
      </c>
      <c r="AH269" s="38" t="s">
        <v>1833</v>
      </c>
      <c r="AI269" s="15" t="s">
        <v>914</v>
      </c>
      <c r="AJ269" s="15" t="s">
        <v>317</v>
      </c>
      <c r="AK269" s="16" t="s">
        <v>597</v>
      </c>
      <c r="AL269" s="14" t="s">
        <v>1534</v>
      </c>
      <c r="AM269" s="14" t="s">
        <v>129</v>
      </c>
    </row>
    <row r="270" spans="1:40" s="31" customFormat="1" ht="30" customHeight="1">
      <c r="A270" s="11">
        <v>265</v>
      </c>
      <c r="B270" s="43" t="s">
        <v>1834</v>
      </c>
      <c r="C270" s="13">
        <f>VLOOKUP(B270,[1]Sheet1!$A$2:$B$443,2,FALSE)</f>
        <v>22028402</v>
      </c>
      <c r="D270" s="43"/>
      <c r="E270" s="44" t="s">
        <v>1835</v>
      </c>
      <c r="F270" s="44" t="s">
        <v>43</v>
      </c>
      <c r="G270" s="44" t="s">
        <v>820</v>
      </c>
      <c r="H270" s="44" t="s">
        <v>1836</v>
      </c>
      <c r="I270" s="16" t="s">
        <v>45</v>
      </c>
      <c r="J270" s="34" t="s">
        <v>1495</v>
      </c>
      <c r="K270" s="11" t="s">
        <v>184</v>
      </c>
      <c r="L270" s="18" t="s">
        <v>47</v>
      </c>
      <c r="M270" s="45" t="s">
        <v>545</v>
      </c>
      <c r="N270" s="46">
        <v>30734</v>
      </c>
      <c r="O270" s="34" t="s">
        <v>1539</v>
      </c>
      <c r="P270" s="14" t="s">
        <v>1540</v>
      </c>
      <c r="Q270" s="21">
        <v>41913</v>
      </c>
      <c r="R270" s="21">
        <v>41929</v>
      </c>
      <c r="S270" s="11" t="s">
        <v>1251</v>
      </c>
      <c r="T270" s="22">
        <v>41821</v>
      </c>
      <c r="U270" s="22">
        <v>41820</v>
      </c>
      <c r="V270" s="23">
        <v>228.35</v>
      </c>
      <c r="W270" s="11">
        <v>4</v>
      </c>
      <c r="X270" s="11">
        <v>10</v>
      </c>
      <c r="Y270" s="32">
        <f t="shared" ca="1" si="12"/>
        <v>34</v>
      </c>
      <c r="Z270" s="32">
        <f t="shared" ca="1" si="13"/>
        <v>3</v>
      </c>
      <c r="AA270" s="26">
        <f t="shared" si="14"/>
        <v>54483</v>
      </c>
      <c r="AB270" s="26" t="s">
        <v>1837</v>
      </c>
      <c r="AC270" s="11" t="s">
        <v>409</v>
      </c>
      <c r="AD270" s="48">
        <v>2009</v>
      </c>
      <c r="AE270" s="29" t="s">
        <v>485</v>
      </c>
      <c r="AF270" s="29" t="s">
        <v>70</v>
      </c>
      <c r="AG270" s="44" t="s">
        <v>196</v>
      </c>
      <c r="AH270" s="40" t="s">
        <v>1838</v>
      </c>
      <c r="AI270" s="15" t="s">
        <v>656</v>
      </c>
      <c r="AJ270" s="15" t="s">
        <v>485</v>
      </c>
      <c r="AK270" s="16" t="s">
        <v>597</v>
      </c>
      <c r="AL270" s="14" t="s">
        <v>118</v>
      </c>
      <c r="AM270" s="14" t="s">
        <v>119</v>
      </c>
    </row>
    <row r="271" spans="1:40" s="31" customFormat="1" ht="30" customHeight="1">
      <c r="A271" s="11">
        <v>266</v>
      </c>
      <c r="B271" s="12" t="s">
        <v>1839</v>
      </c>
      <c r="C271" s="13">
        <f>VLOOKUP(B271,[1]Sheet1!$A$2:$B$443,2,FALSE)</f>
        <v>1127806</v>
      </c>
      <c r="D271" s="14">
        <v>132320116</v>
      </c>
      <c r="E271" s="15" t="s">
        <v>1840</v>
      </c>
      <c r="F271" s="44" t="s">
        <v>43</v>
      </c>
      <c r="G271" s="15" t="s">
        <v>1841</v>
      </c>
      <c r="H271" s="15" t="s">
        <v>1842</v>
      </c>
      <c r="I271" s="16" t="s">
        <v>45</v>
      </c>
      <c r="J271" s="34" t="s">
        <v>1416</v>
      </c>
      <c r="K271" s="14" t="s">
        <v>46</v>
      </c>
      <c r="L271" s="18" t="s">
        <v>47</v>
      </c>
      <c r="M271" s="19" t="s">
        <v>1843</v>
      </c>
      <c r="N271" s="20">
        <v>28825</v>
      </c>
      <c r="O271" s="34" t="s">
        <v>1539</v>
      </c>
      <c r="P271" s="14" t="s">
        <v>1540</v>
      </c>
      <c r="Q271" s="22">
        <v>42095</v>
      </c>
      <c r="R271" s="22">
        <v>42094</v>
      </c>
      <c r="S271" s="14" t="s">
        <v>1251</v>
      </c>
      <c r="T271" s="22">
        <v>40817</v>
      </c>
      <c r="U271" s="22">
        <v>40816</v>
      </c>
      <c r="V271" s="23">
        <v>288.62</v>
      </c>
      <c r="W271" s="24">
        <v>9</v>
      </c>
      <c r="X271" s="24">
        <v>0</v>
      </c>
      <c r="Y271" s="32">
        <f t="shared" ca="1" si="12"/>
        <v>39</v>
      </c>
      <c r="Z271" s="32">
        <f t="shared" ca="1" si="13"/>
        <v>5</v>
      </c>
      <c r="AA271" s="26">
        <f t="shared" si="14"/>
        <v>52597</v>
      </c>
      <c r="AB271" s="26" t="s">
        <v>1844</v>
      </c>
      <c r="AC271" s="14" t="s">
        <v>409</v>
      </c>
      <c r="AD271" s="27">
        <v>2014</v>
      </c>
      <c r="AE271" s="29" t="s">
        <v>1845</v>
      </c>
      <c r="AF271" s="29" t="s">
        <v>70</v>
      </c>
      <c r="AG271" s="15" t="s">
        <v>71</v>
      </c>
      <c r="AH271" s="40" t="s">
        <v>1846</v>
      </c>
      <c r="AI271" s="15" t="s">
        <v>971</v>
      </c>
      <c r="AJ271" s="15" t="s">
        <v>1847</v>
      </c>
      <c r="AK271" s="16" t="s">
        <v>60</v>
      </c>
      <c r="AL271" s="14" t="s">
        <v>1534</v>
      </c>
      <c r="AM271" s="14" t="s">
        <v>129</v>
      </c>
    </row>
    <row r="272" spans="1:40" s="31" customFormat="1" ht="30" customHeight="1">
      <c r="A272" s="11">
        <v>267</v>
      </c>
      <c r="B272" s="43" t="s">
        <v>1848</v>
      </c>
      <c r="C272" s="13">
        <f>VLOOKUP(B272,[1]Sheet1!$A$2:$B$443,2,FALSE)</f>
        <v>15127505</v>
      </c>
      <c r="D272" s="43"/>
      <c r="E272" s="44" t="s">
        <v>1849</v>
      </c>
      <c r="F272" s="44" t="s">
        <v>1662</v>
      </c>
      <c r="G272" s="44" t="s">
        <v>1663</v>
      </c>
      <c r="H272" s="44" t="s">
        <v>1850</v>
      </c>
      <c r="I272" s="16" t="s">
        <v>45</v>
      </c>
      <c r="J272" s="34" t="s">
        <v>1471</v>
      </c>
      <c r="K272" s="43" t="s">
        <v>46</v>
      </c>
      <c r="L272" s="18" t="s">
        <v>47</v>
      </c>
      <c r="M272" s="49" t="s">
        <v>530</v>
      </c>
      <c r="N272" s="46">
        <v>27743</v>
      </c>
      <c r="O272" s="34" t="s">
        <v>1539</v>
      </c>
      <c r="P272" s="14" t="s">
        <v>1540</v>
      </c>
      <c r="Q272" s="22">
        <v>42095</v>
      </c>
      <c r="R272" s="22">
        <v>42094</v>
      </c>
      <c r="S272" s="14" t="s">
        <v>1251</v>
      </c>
      <c r="T272" s="22">
        <v>41974</v>
      </c>
      <c r="U272" s="22">
        <v>41973</v>
      </c>
      <c r="V272" s="23">
        <v>202.11</v>
      </c>
      <c r="W272" s="11">
        <v>6</v>
      </c>
      <c r="X272" s="11">
        <v>4</v>
      </c>
      <c r="Y272" s="32">
        <f ca="1">IF(MONTH(TODAY())&gt;MONTH(N272),YEAR(TODAY())-YEAR(N272),YEAR(TODAY())-YEAR(N272)-1)</f>
        <v>42</v>
      </c>
      <c r="Z272" s="32">
        <f ca="1">IF(MONTH(TODAY())&gt;MONTH(N272),MONTH(TODAY())-MONTH(N272),MONTH(TODAY())+12-MONTH(N272))</f>
        <v>5</v>
      </c>
      <c r="AA272" s="26">
        <f>IF(S272="Profesor",(DATE(YEAR(N272)+70,MONTH(N272)+1,1)),(DATE(YEAR(N272)+65,MONTH(N272)+1,1)) )</f>
        <v>51502</v>
      </c>
      <c r="AB272" s="26" t="s">
        <v>1851</v>
      </c>
      <c r="AC272" s="11" t="s">
        <v>409</v>
      </c>
      <c r="AD272" s="48">
        <v>2013</v>
      </c>
      <c r="AE272" s="29" t="s">
        <v>1667</v>
      </c>
      <c r="AF272" s="29" t="s">
        <v>70</v>
      </c>
      <c r="AG272" s="44" t="s">
        <v>1668</v>
      </c>
      <c r="AH272" s="38">
        <v>14100104801574</v>
      </c>
      <c r="AI272" s="15" t="s">
        <v>914</v>
      </c>
      <c r="AJ272" s="15" t="s">
        <v>1852</v>
      </c>
      <c r="AK272" s="16" t="s">
        <v>60</v>
      </c>
      <c r="AL272" s="14" t="s">
        <v>96</v>
      </c>
      <c r="AM272" s="14" t="s">
        <v>97</v>
      </c>
    </row>
    <row r="273" spans="1:39" s="31" customFormat="1" ht="30" customHeight="1">
      <c r="A273" s="11">
        <v>268</v>
      </c>
      <c r="B273" s="43" t="s">
        <v>1853</v>
      </c>
      <c r="C273" s="13">
        <f>VLOOKUP(B273,[1]Sheet1!$A$2:$B$443,2,FALSE)</f>
        <v>2127707</v>
      </c>
      <c r="D273" s="43"/>
      <c r="E273" s="44" t="s">
        <v>1854</v>
      </c>
      <c r="F273" s="44" t="s">
        <v>43</v>
      </c>
      <c r="G273" s="44" t="s">
        <v>1841</v>
      </c>
      <c r="H273" s="44" t="s">
        <v>1855</v>
      </c>
      <c r="I273" s="16" t="s">
        <v>45</v>
      </c>
      <c r="J273" s="34" t="s">
        <v>1471</v>
      </c>
      <c r="K273" s="43" t="s">
        <v>46</v>
      </c>
      <c r="L273" s="18" t="s">
        <v>47</v>
      </c>
      <c r="M273" s="49" t="s">
        <v>530</v>
      </c>
      <c r="N273" s="46">
        <v>28461</v>
      </c>
      <c r="O273" s="34" t="s">
        <v>1539</v>
      </c>
      <c r="P273" s="14" t="s">
        <v>1540</v>
      </c>
      <c r="Q273" s="22">
        <v>42095</v>
      </c>
      <c r="R273" s="22">
        <v>42094</v>
      </c>
      <c r="S273" s="14" t="s">
        <v>1251</v>
      </c>
      <c r="T273" s="22">
        <v>41974</v>
      </c>
      <c r="U273" s="22">
        <v>41973</v>
      </c>
      <c r="V273" s="23">
        <v>204.2</v>
      </c>
      <c r="W273" s="11">
        <v>6</v>
      </c>
      <c r="X273" s="11">
        <v>4</v>
      </c>
      <c r="Y273" s="32">
        <f ca="1">IF(MONTH(TODAY())&gt;MONTH(N273),YEAR(TODAY())-YEAR(N273),YEAR(TODAY())-YEAR(N273)-1)</f>
        <v>40</v>
      </c>
      <c r="Z273" s="32">
        <f ca="1">IF(MONTH(TODAY())&gt;MONTH(N273),MONTH(TODAY())-MONTH(N273),MONTH(TODAY())+12-MONTH(N273))</f>
        <v>5</v>
      </c>
      <c r="AA273" s="26">
        <f>IF(S273="Profesor",(DATE(YEAR(N273)+70,MONTH(N273)+1,1)),(DATE(YEAR(N273)+65,MONTH(N273)+1,1)) )</f>
        <v>52232</v>
      </c>
      <c r="AB273" s="26" t="s">
        <v>1856</v>
      </c>
      <c r="AC273" s="11" t="s">
        <v>409</v>
      </c>
      <c r="AD273" s="11">
        <v>2005</v>
      </c>
      <c r="AE273" s="15" t="s">
        <v>389</v>
      </c>
      <c r="AF273" s="15" t="s">
        <v>70</v>
      </c>
      <c r="AG273" s="44" t="s">
        <v>314</v>
      </c>
      <c r="AH273" s="40" t="s">
        <v>1857</v>
      </c>
      <c r="AI273" s="15" t="s">
        <v>656</v>
      </c>
      <c r="AJ273" s="15" t="s">
        <v>1858</v>
      </c>
      <c r="AK273" s="16" t="s">
        <v>597</v>
      </c>
      <c r="AL273" s="14" t="s">
        <v>1859</v>
      </c>
      <c r="AM273" s="14" t="s">
        <v>129</v>
      </c>
    </row>
    <row r="274" spans="1:39" s="31" customFormat="1" ht="30" customHeight="1">
      <c r="A274" s="11">
        <v>269</v>
      </c>
      <c r="B274" s="43" t="s">
        <v>1860</v>
      </c>
      <c r="C274" s="13">
        <f>VLOOKUP(B274,[1]Sheet1!$A$2:$B$443,2,FALSE)</f>
        <v>24048301</v>
      </c>
      <c r="D274" s="43"/>
      <c r="E274" s="44" t="s">
        <v>1861</v>
      </c>
      <c r="F274" s="44" t="s">
        <v>43</v>
      </c>
      <c r="G274" s="44" t="s">
        <v>591</v>
      </c>
      <c r="H274" s="44" t="s">
        <v>1862</v>
      </c>
      <c r="I274" s="16" t="s">
        <v>45</v>
      </c>
      <c r="J274" s="34" t="s">
        <v>1495</v>
      </c>
      <c r="K274" s="11" t="s">
        <v>46</v>
      </c>
      <c r="L274" s="18" t="s">
        <v>47</v>
      </c>
      <c r="M274" s="45" t="s">
        <v>545</v>
      </c>
      <c r="N274" s="46">
        <v>30430</v>
      </c>
      <c r="O274" s="34" t="s">
        <v>1539</v>
      </c>
      <c r="P274" s="14" t="s">
        <v>1540</v>
      </c>
      <c r="Q274" s="21">
        <v>42095</v>
      </c>
      <c r="R274" s="21">
        <v>42178</v>
      </c>
      <c r="S274" s="11" t="s">
        <v>1251</v>
      </c>
      <c r="T274" s="22">
        <v>43160</v>
      </c>
      <c r="U274" s="21">
        <v>43159</v>
      </c>
      <c r="V274" s="23">
        <v>300.3</v>
      </c>
      <c r="W274" s="11">
        <v>5</v>
      </c>
      <c r="X274" s="11">
        <v>4</v>
      </c>
      <c r="Y274" s="32">
        <f ca="1">IF(MONTH(TODAY())&gt;MONTH(N274),YEAR(TODAY())-YEAR(N274),YEAR(TODAY())-YEAR(N274)-1)</f>
        <v>35</v>
      </c>
      <c r="Z274" s="32">
        <f ca="1">IF(MONTH(TODAY())&gt;MONTH(N274),MONTH(TODAY())-MONTH(N274),MONTH(TODAY())+12-MONTH(N274))</f>
        <v>1</v>
      </c>
      <c r="AA274" s="26">
        <f>IF(S274="Profesor",(DATE(YEAR(N274)+70,MONTH(N274)+1,1)),(DATE(YEAR(N274)+65,MONTH(N274)+1,1)) )</f>
        <v>54179</v>
      </c>
      <c r="AB274" s="26" t="s">
        <v>1863</v>
      </c>
      <c r="AC274" s="11" t="s">
        <v>409</v>
      </c>
      <c r="AD274" s="48">
        <v>2008</v>
      </c>
      <c r="AE274" s="29" t="s">
        <v>158</v>
      </c>
      <c r="AF274" s="29" t="s">
        <v>55</v>
      </c>
      <c r="AG274" s="44" t="s">
        <v>518</v>
      </c>
      <c r="AH274" s="38" t="s">
        <v>1864</v>
      </c>
      <c r="AI274" s="15" t="s">
        <v>656</v>
      </c>
      <c r="AJ274" s="15" t="s">
        <v>1050</v>
      </c>
      <c r="AK274" s="16" t="s">
        <v>60</v>
      </c>
      <c r="AL274" s="14" t="s">
        <v>107</v>
      </c>
      <c r="AM274" s="14" t="s">
        <v>108</v>
      </c>
    </row>
    <row r="275" spans="1:39" s="31" customFormat="1" ht="30" customHeight="1">
      <c r="A275" s="11">
        <v>270</v>
      </c>
      <c r="B275" s="43" t="s">
        <v>1865</v>
      </c>
      <c r="C275" s="13">
        <f>VLOOKUP(B275,[1]Sheet1!$A$2:$B$443,2,FALSE)</f>
        <v>2078201</v>
      </c>
      <c r="D275" s="43"/>
      <c r="E275" s="44" t="s">
        <v>1866</v>
      </c>
      <c r="F275" s="44" t="s">
        <v>1662</v>
      </c>
      <c r="G275" s="44" t="s">
        <v>1663</v>
      </c>
      <c r="H275" s="44" t="s">
        <v>1867</v>
      </c>
      <c r="I275" s="16" t="s">
        <v>45</v>
      </c>
      <c r="J275" s="34" t="s">
        <v>1471</v>
      </c>
      <c r="K275" s="43" t="s">
        <v>184</v>
      </c>
      <c r="L275" s="18" t="s">
        <v>47</v>
      </c>
      <c r="M275" s="49" t="s">
        <v>1868</v>
      </c>
      <c r="N275" s="46">
        <v>30134</v>
      </c>
      <c r="O275" s="34" t="s">
        <v>1539</v>
      </c>
      <c r="P275" s="14" t="s">
        <v>1540</v>
      </c>
      <c r="Q275" s="22">
        <v>42095</v>
      </c>
      <c r="R275" s="22">
        <v>42094</v>
      </c>
      <c r="S275" s="11" t="s">
        <v>1251</v>
      </c>
      <c r="T275" s="22">
        <v>42005</v>
      </c>
      <c r="U275" s="22">
        <v>42004</v>
      </c>
      <c r="V275" s="23">
        <v>201.13</v>
      </c>
      <c r="W275" s="11">
        <v>6</v>
      </c>
      <c r="X275" s="11">
        <v>4</v>
      </c>
      <c r="Y275" s="32">
        <f t="shared" ca="1" si="12"/>
        <v>35</v>
      </c>
      <c r="Z275" s="32">
        <f t="shared" ca="1" si="13"/>
        <v>10</v>
      </c>
      <c r="AA275" s="26">
        <f t="shared" si="14"/>
        <v>53905</v>
      </c>
      <c r="AB275" s="26" t="s">
        <v>1869</v>
      </c>
      <c r="AC275" s="11" t="s">
        <v>409</v>
      </c>
      <c r="AD275" s="48">
        <v>2013</v>
      </c>
      <c r="AE275" s="29" t="s">
        <v>1667</v>
      </c>
      <c r="AF275" s="29" t="s">
        <v>70</v>
      </c>
      <c r="AG275" s="44" t="s">
        <v>1668</v>
      </c>
      <c r="AH275" s="38">
        <v>14100104801691</v>
      </c>
      <c r="AI275" s="15" t="s">
        <v>914</v>
      </c>
      <c r="AJ275" s="15" t="s">
        <v>1852</v>
      </c>
      <c r="AK275" s="16" t="s">
        <v>60</v>
      </c>
      <c r="AL275" s="14" t="s">
        <v>96</v>
      </c>
      <c r="AM275" s="14" t="s">
        <v>97</v>
      </c>
    </row>
    <row r="276" spans="1:39" s="31" customFormat="1" ht="30" customHeight="1">
      <c r="A276" s="11">
        <v>271</v>
      </c>
      <c r="B276" s="43" t="s">
        <v>1870</v>
      </c>
      <c r="C276" s="13">
        <f>VLOOKUP(B276,[1]Sheet1!$A$2:$B$443,2,FALSE)</f>
        <v>21067910</v>
      </c>
      <c r="D276" s="43"/>
      <c r="E276" s="44" t="s">
        <v>1871</v>
      </c>
      <c r="F276" s="44" t="s">
        <v>1662</v>
      </c>
      <c r="G276" s="44" t="s">
        <v>1663</v>
      </c>
      <c r="H276" s="44" t="s">
        <v>1872</v>
      </c>
      <c r="I276" s="16" t="s">
        <v>45</v>
      </c>
      <c r="J276" s="34" t="s">
        <v>1471</v>
      </c>
      <c r="K276" s="43" t="s">
        <v>184</v>
      </c>
      <c r="L276" s="18" t="s">
        <v>47</v>
      </c>
      <c r="M276" s="49" t="s">
        <v>67</v>
      </c>
      <c r="N276" s="46">
        <v>29027</v>
      </c>
      <c r="O276" s="34" t="s">
        <v>1539</v>
      </c>
      <c r="P276" s="14" t="s">
        <v>1540</v>
      </c>
      <c r="Q276" s="22">
        <v>42095</v>
      </c>
      <c r="R276" s="22">
        <v>42094</v>
      </c>
      <c r="S276" s="14" t="s">
        <v>1251</v>
      </c>
      <c r="T276" s="22">
        <v>42005</v>
      </c>
      <c r="U276" s="22">
        <v>42004</v>
      </c>
      <c r="V276" s="23">
        <v>209.98</v>
      </c>
      <c r="W276" s="11">
        <v>6</v>
      </c>
      <c r="X276" s="11">
        <v>4</v>
      </c>
      <c r="Y276" s="32">
        <f t="shared" ca="1" si="12"/>
        <v>38</v>
      </c>
      <c r="Z276" s="32">
        <f t="shared" ca="1" si="13"/>
        <v>11</v>
      </c>
      <c r="AA276" s="26">
        <f t="shared" si="14"/>
        <v>52779</v>
      </c>
      <c r="AB276" s="26" t="s">
        <v>1873</v>
      </c>
      <c r="AC276" s="11" t="s">
        <v>409</v>
      </c>
      <c r="AD276" s="48">
        <v>2013</v>
      </c>
      <c r="AE276" s="29" t="s">
        <v>1667</v>
      </c>
      <c r="AF276" s="29" t="s">
        <v>70</v>
      </c>
      <c r="AG276" s="44" t="s">
        <v>1668</v>
      </c>
      <c r="AH276" s="38">
        <v>14100104802893</v>
      </c>
      <c r="AI276" s="15" t="s">
        <v>914</v>
      </c>
      <c r="AJ276" s="15" t="s">
        <v>1852</v>
      </c>
      <c r="AK276" s="16" t="s">
        <v>60</v>
      </c>
      <c r="AL276" s="14" t="s">
        <v>96</v>
      </c>
      <c r="AM276" s="14" t="s">
        <v>97</v>
      </c>
    </row>
    <row r="277" spans="1:39" s="50" customFormat="1" ht="30" customHeight="1">
      <c r="A277" s="11">
        <v>272</v>
      </c>
      <c r="B277" s="43" t="s">
        <v>1874</v>
      </c>
      <c r="C277" s="13">
        <f>VLOOKUP(B277,[1]Sheet1!$A$2:$B$443,2,FALSE)</f>
        <v>31127308</v>
      </c>
      <c r="D277" s="43"/>
      <c r="E277" s="44" t="s">
        <v>1875</v>
      </c>
      <c r="F277" s="44" t="s">
        <v>43</v>
      </c>
      <c r="G277" s="44" t="s">
        <v>1841</v>
      </c>
      <c r="H277" s="44" t="s">
        <v>1876</v>
      </c>
      <c r="I277" s="16" t="s">
        <v>45</v>
      </c>
      <c r="J277" s="34" t="s">
        <v>1471</v>
      </c>
      <c r="K277" s="43" t="s">
        <v>46</v>
      </c>
      <c r="L277" s="18" t="s">
        <v>47</v>
      </c>
      <c r="M277" s="49" t="s">
        <v>1877</v>
      </c>
      <c r="N277" s="46">
        <v>27029</v>
      </c>
      <c r="O277" s="34" t="s">
        <v>1539</v>
      </c>
      <c r="P277" s="14" t="s">
        <v>1540</v>
      </c>
      <c r="Q277" s="22">
        <v>42095</v>
      </c>
      <c r="R277" s="22">
        <v>42178</v>
      </c>
      <c r="S277" s="14" t="s">
        <v>1251</v>
      </c>
      <c r="T277" s="22">
        <v>42005</v>
      </c>
      <c r="U277" s="22">
        <v>42004</v>
      </c>
      <c r="V277" s="23">
        <v>268.8</v>
      </c>
      <c r="W277" s="11">
        <v>6</v>
      </c>
      <c r="X277" s="11">
        <v>4</v>
      </c>
      <c r="Y277" s="32">
        <f t="shared" ca="1" si="12"/>
        <v>44</v>
      </c>
      <c r="Z277" s="32">
        <f t="shared" ca="1" si="13"/>
        <v>5</v>
      </c>
      <c r="AA277" s="26">
        <f t="shared" si="14"/>
        <v>50771</v>
      </c>
      <c r="AB277" s="26" t="s">
        <v>1878</v>
      </c>
      <c r="AC277" s="11" t="s">
        <v>409</v>
      </c>
      <c r="AD277" s="48">
        <v>2007</v>
      </c>
      <c r="AE277" s="28" t="s">
        <v>1879</v>
      </c>
      <c r="AF277" s="29" t="s">
        <v>70</v>
      </c>
      <c r="AG277" s="44" t="s">
        <v>1880</v>
      </c>
      <c r="AH277" s="40" t="s">
        <v>1881</v>
      </c>
      <c r="AI277" s="15" t="s">
        <v>656</v>
      </c>
      <c r="AJ277" s="15" t="s">
        <v>1882</v>
      </c>
      <c r="AK277" s="16" t="s">
        <v>60</v>
      </c>
      <c r="AL277" s="14" t="s">
        <v>1859</v>
      </c>
      <c r="AM277" s="14" t="s">
        <v>129</v>
      </c>
    </row>
    <row r="278" spans="1:39" s="31" customFormat="1" ht="30" customHeight="1">
      <c r="A278" s="11">
        <v>273</v>
      </c>
      <c r="B278" s="12" t="s">
        <v>1883</v>
      </c>
      <c r="C278" s="13">
        <f>VLOOKUP(B278,[1]Sheet1!$A$2:$B$443,2,FALSE)</f>
        <v>4057406</v>
      </c>
      <c r="D278" s="14">
        <v>132319674</v>
      </c>
      <c r="E278" s="15" t="s">
        <v>1884</v>
      </c>
      <c r="F278" s="15" t="s">
        <v>43</v>
      </c>
      <c r="G278" s="15" t="s">
        <v>1885</v>
      </c>
      <c r="H278" s="15" t="s">
        <v>1886</v>
      </c>
      <c r="I278" s="16" t="s">
        <v>45</v>
      </c>
      <c r="J278" s="34" t="s">
        <v>1416</v>
      </c>
      <c r="K278" s="14" t="s">
        <v>184</v>
      </c>
      <c r="L278" s="18" t="s">
        <v>47</v>
      </c>
      <c r="M278" s="19" t="s">
        <v>1887</v>
      </c>
      <c r="N278" s="20">
        <v>27153</v>
      </c>
      <c r="O278" s="34" t="s">
        <v>1539</v>
      </c>
      <c r="P278" s="14" t="s">
        <v>1540</v>
      </c>
      <c r="Q278" s="22">
        <v>42278</v>
      </c>
      <c r="R278" s="22">
        <v>42354</v>
      </c>
      <c r="S278" s="14" t="s">
        <v>1251</v>
      </c>
      <c r="T278" s="21">
        <v>41426</v>
      </c>
      <c r="U278" s="21">
        <v>41425</v>
      </c>
      <c r="V278" s="23">
        <v>254.7</v>
      </c>
      <c r="W278" s="24">
        <v>9</v>
      </c>
      <c r="X278" s="24">
        <v>6</v>
      </c>
      <c r="Y278" s="32">
        <f t="shared" ca="1" si="12"/>
        <v>43</v>
      </c>
      <c r="Z278" s="32">
        <f t="shared" ca="1" si="13"/>
        <v>12</v>
      </c>
      <c r="AA278" s="26">
        <f t="shared" si="14"/>
        <v>50922</v>
      </c>
      <c r="AB278" s="26" t="s">
        <v>1888</v>
      </c>
      <c r="AC278" s="14" t="s">
        <v>409</v>
      </c>
      <c r="AD278" s="27">
        <v>2012</v>
      </c>
      <c r="AE278" s="29" t="s">
        <v>1889</v>
      </c>
      <c r="AF278" s="29" t="s">
        <v>70</v>
      </c>
      <c r="AG278" s="15" t="s">
        <v>1890</v>
      </c>
      <c r="AH278" s="38" t="s">
        <v>1891</v>
      </c>
      <c r="AI278" s="15" t="s">
        <v>914</v>
      </c>
      <c r="AJ278" s="15" t="s">
        <v>1804</v>
      </c>
      <c r="AK278" s="16" t="s">
        <v>60</v>
      </c>
      <c r="AL278" s="14" t="s">
        <v>862</v>
      </c>
      <c r="AM278" s="14" t="s">
        <v>129</v>
      </c>
    </row>
    <row r="279" spans="1:39" s="31" customFormat="1" ht="30" customHeight="1">
      <c r="A279" s="11">
        <v>274</v>
      </c>
      <c r="B279" s="43" t="s">
        <v>1892</v>
      </c>
      <c r="C279" s="13">
        <f>VLOOKUP(B279,[1]Sheet1!$A$2:$B$443,2,FALSE)</f>
        <v>21058402</v>
      </c>
      <c r="D279" s="43"/>
      <c r="E279" s="44" t="s">
        <v>1893</v>
      </c>
      <c r="F279" s="44" t="s">
        <v>43</v>
      </c>
      <c r="G279" s="44" t="s">
        <v>1894</v>
      </c>
      <c r="H279" s="44" t="s">
        <v>1895</v>
      </c>
      <c r="I279" s="16" t="s">
        <v>45</v>
      </c>
      <c r="J279" s="34" t="s">
        <v>1471</v>
      </c>
      <c r="K279" s="43" t="s">
        <v>46</v>
      </c>
      <c r="L279" s="18" t="s">
        <v>47</v>
      </c>
      <c r="M279" s="49" t="s">
        <v>1896</v>
      </c>
      <c r="N279" s="46">
        <v>30823</v>
      </c>
      <c r="O279" s="34" t="s">
        <v>1539</v>
      </c>
      <c r="P279" s="14" t="s">
        <v>1540</v>
      </c>
      <c r="Q279" s="22">
        <v>42278</v>
      </c>
      <c r="R279" s="22" t="s">
        <v>1897</v>
      </c>
      <c r="S279" s="11" t="s">
        <v>1251</v>
      </c>
      <c r="T279" s="22">
        <v>41974</v>
      </c>
      <c r="U279" s="22">
        <v>41973</v>
      </c>
      <c r="V279" s="23">
        <v>209</v>
      </c>
      <c r="W279" s="11">
        <v>6</v>
      </c>
      <c r="X279" s="11">
        <v>10</v>
      </c>
      <c r="Y279" s="32">
        <f ca="1">IF(MONTH(TODAY())&gt;MONTH(N279),YEAR(TODAY())-YEAR(N279),YEAR(TODAY())-YEAR(N279)-1)</f>
        <v>33</v>
      </c>
      <c r="Z279" s="32">
        <f ca="1">IF(MONTH(TODAY())&gt;MONTH(N279),MONTH(TODAY())-MONTH(N279),MONTH(TODAY())+12-MONTH(N279))</f>
        <v>12</v>
      </c>
      <c r="AA279" s="26">
        <f>IF(S279="Profesor",(DATE(YEAR(N279)+70,MONTH(N279)+1,1)),(DATE(YEAR(N279)+65,MONTH(N279)+1,1)) )</f>
        <v>54575</v>
      </c>
      <c r="AB279" s="26" t="s">
        <v>1898</v>
      </c>
      <c r="AC279" s="11" t="s">
        <v>409</v>
      </c>
      <c r="AD279" s="48">
        <v>2009</v>
      </c>
      <c r="AE279" s="29" t="s">
        <v>1133</v>
      </c>
      <c r="AF279" s="29" t="s">
        <v>70</v>
      </c>
      <c r="AG279" s="44" t="s">
        <v>518</v>
      </c>
      <c r="AH279" s="39">
        <v>12100104810565</v>
      </c>
      <c r="AI279" s="15" t="s">
        <v>656</v>
      </c>
      <c r="AJ279" s="15" t="s">
        <v>1133</v>
      </c>
      <c r="AK279" s="16" t="s">
        <v>60</v>
      </c>
      <c r="AL279" s="14" t="s">
        <v>1135</v>
      </c>
      <c r="AM279" s="14" t="s">
        <v>97</v>
      </c>
    </row>
    <row r="280" spans="1:39" s="31" customFormat="1" ht="30" customHeight="1">
      <c r="A280" s="11">
        <v>275</v>
      </c>
      <c r="B280" s="43" t="s">
        <v>1899</v>
      </c>
      <c r="C280" s="13">
        <f>VLOOKUP(B280,[1]Sheet1!$A$2:$B$443,2,FALSE)</f>
        <v>17037903</v>
      </c>
      <c r="D280" s="43"/>
      <c r="E280" s="44" t="s">
        <v>1900</v>
      </c>
      <c r="F280" s="44" t="s">
        <v>43</v>
      </c>
      <c r="G280" s="44" t="s">
        <v>748</v>
      </c>
      <c r="H280" s="44" t="s">
        <v>1901</v>
      </c>
      <c r="I280" s="16" t="s">
        <v>45</v>
      </c>
      <c r="J280" s="34" t="s">
        <v>1471</v>
      </c>
      <c r="K280" s="43" t="s">
        <v>46</v>
      </c>
      <c r="L280" s="18" t="s">
        <v>47</v>
      </c>
      <c r="M280" s="49" t="s">
        <v>545</v>
      </c>
      <c r="N280" s="46">
        <v>28931</v>
      </c>
      <c r="O280" s="34" t="s">
        <v>1539</v>
      </c>
      <c r="P280" s="14" t="s">
        <v>1540</v>
      </c>
      <c r="Q280" s="22">
        <v>42278</v>
      </c>
      <c r="R280" s="22" t="s">
        <v>1897</v>
      </c>
      <c r="S280" s="14" t="s">
        <v>1251</v>
      </c>
      <c r="T280" s="22">
        <v>41974</v>
      </c>
      <c r="U280" s="22">
        <v>41973</v>
      </c>
      <c r="V280" s="23">
        <v>213.92</v>
      </c>
      <c r="W280" s="11">
        <v>6</v>
      </c>
      <c r="X280" s="11">
        <v>10</v>
      </c>
      <c r="Y280" s="32">
        <f ca="1">IF(MONTH(TODAY())&gt;MONTH(N280),YEAR(TODAY())-YEAR(N280),YEAR(TODAY())-YEAR(N280)-1)</f>
        <v>39</v>
      </c>
      <c r="Z280" s="32">
        <f ca="1">IF(MONTH(TODAY())&gt;MONTH(N280),MONTH(TODAY())-MONTH(N280),MONTH(TODAY())+12-MONTH(N280))</f>
        <v>2</v>
      </c>
      <c r="AA280" s="26">
        <f>IF(S280="Profesor",(DATE(YEAR(N280)+70,MONTH(N280)+1,1)),(DATE(YEAR(N280)+65,MONTH(N280)+1,1)) )</f>
        <v>52688</v>
      </c>
      <c r="AB280" s="26" t="s">
        <v>1902</v>
      </c>
      <c r="AC280" s="11" t="s">
        <v>409</v>
      </c>
      <c r="AD280" s="48">
        <v>2010</v>
      </c>
      <c r="AE280" s="29" t="s">
        <v>1133</v>
      </c>
      <c r="AF280" s="29" t="s">
        <v>70</v>
      </c>
      <c r="AG280" s="44" t="s">
        <v>1668</v>
      </c>
      <c r="AH280" s="40" t="s">
        <v>1903</v>
      </c>
      <c r="AI280" s="15" t="s">
        <v>656</v>
      </c>
      <c r="AJ280" s="15" t="s">
        <v>1133</v>
      </c>
      <c r="AK280" s="16" t="s">
        <v>60</v>
      </c>
      <c r="AL280" s="14" t="s">
        <v>1326</v>
      </c>
      <c r="AM280" s="14" t="s">
        <v>97</v>
      </c>
    </row>
    <row r="281" spans="1:39" s="31" customFormat="1" ht="30" customHeight="1">
      <c r="A281" s="11">
        <v>276</v>
      </c>
      <c r="B281" s="43" t="s">
        <v>1904</v>
      </c>
      <c r="C281" s="13">
        <f>VLOOKUP(B281,[1]Sheet1!$A$2:$B$443,2,FALSE)</f>
        <v>19088201</v>
      </c>
      <c r="D281" s="43"/>
      <c r="E281" s="44" t="s">
        <v>1905</v>
      </c>
      <c r="F281" s="44" t="s">
        <v>43</v>
      </c>
      <c r="G281" s="44" t="s">
        <v>591</v>
      </c>
      <c r="H281" s="44" t="s">
        <v>1906</v>
      </c>
      <c r="I281" s="16" t="s">
        <v>45</v>
      </c>
      <c r="J281" s="34" t="s">
        <v>1495</v>
      </c>
      <c r="K281" s="11" t="s">
        <v>184</v>
      </c>
      <c r="L281" s="18" t="s">
        <v>47</v>
      </c>
      <c r="M281" s="45" t="s">
        <v>1907</v>
      </c>
      <c r="N281" s="46">
        <v>30182</v>
      </c>
      <c r="O281" s="34" t="s">
        <v>1539</v>
      </c>
      <c r="P281" s="14" t="s">
        <v>1540</v>
      </c>
      <c r="Q281" s="21">
        <v>42278</v>
      </c>
      <c r="R281" s="21">
        <v>42382</v>
      </c>
      <c r="S281" s="11" t="s">
        <v>1251</v>
      </c>
      <c r="T281" s="22">
        <v>41974</v>
      </c>
      <c r="U281" s="21">
        <v>41973</v>
      </c>
      <c r="V281" s="23">
        <v>170.375</v>
      </c>
      <c r="W281" s="11">
        <v>5</v>
      </c>
      <c r="X281" s="11">
        <v>10</v>
      </c>
      <c r="Y281" s="32">
        <f ca="1">IF(MONTH(TODAY())&gt;MONTH(N281),YEAR(TODAY())-YEAR(N281),YEAR(TODAY())-YEAR(N281)-1)</f>
        <v>35</v>
      </c>
      <c r="Z281" s="32">
        <f ca="1">IF(MONTH(TODAY())&gt;MONTH(N281),MONTH(TODAY())-MONTH(N281),MONTH(TODAY())+12-MONTH(N281))</f>
        <v>9</v>
      </c>
      <c r="AA281" s="26">
        <f>IF(S281="Profesor",(DATE(YEAR(N281)+70,MONTH(N281)+1,1)),(DATE(YEAR(N281)+65,MONTH(N281)+1,1)) )</f>
        <v>53936</v>
      </c>
      <c r="AB281" s="26" t="s">
        <v>1908</v>
      </c>
      <c r="AC281" s="11" t="s">
        <v>409</v>
      </c>
      <c r="AD281" s="48">
        <v>2006</v>
      </c>
      <c r="AE281" s="29" t="s">
        <v>158</v>
      </c>
      <c r="AF281" s="29" t="s">
        <v>55</v>
      </c>
      <c r="AG281" s="44" t="s">
        <v>518</v>
      </c>
      <c r="AH281" s="40" t="s">
        <v>1909</v>
      </c>
      <c r="AI281" s="15" t="s">
        <v>656</v>
      </c>
      <c r="AJ281" s="15" t="s">
        <v>1050</v>
      </c>
      <c r="AK281" s="16" t="s">
        <v>597</v>
      </c>
      <c r="AL281" s="14" t="s">
        <v>107</v>
      </c>
      <c r="AM281" s="14" t="s">
        <v>108</v>
      </c>
    </row>
    <row r="282" spans="1:39" s="31" customFormat="1" ht="30" customHeight="1">
      <c r="A282" s="11">
        <v>277</v>
      </c>
      <c r="B282" s="43" t="s">
        <v>1910</v>
      </c>
      <c r="C282" s="13">
        <f>VLOOKUP(B282,[1]Sheet1!$A$2:$B$443,2,FALSE)</f>
        <v>10088601</v>
      </c>
      <c r="D282" s="43"/>
      <c r="E282" s="44" t="s">
        <v>1911</v>
      </c>
      <c r="F282" s="44" t="s">
        <v>43</v>
      </c>
      <c r="G282" s="44" t="s">
        <v>1912</v>
      </c>
      <c r="H282" s="44" t="s">
        <v>1913</v>
      </c>
      <c r="I282" s="16" t="s">
        <v>45</v>
      </c>
      <c r="J282" s="34" t="s">
        <v>1471</v>
      </c>
      <c r="K282" s="43" t="s">
        <v>46</v>
      </c>
      <c r="L282" s="18" t="s">
        <v>47</v>
      </c>
      <c r="M282" s="49" t="s">
        <v>1914</v>
      </c>
      <c r="N282" s="46">
        <v>31634</v>
      </c>
      <c r="O282" s="34" t="s">
        <v>1539</v>
      </c>
      <c r="P282" s="14" t="s">
        <v>1540</v>
      </c>
      <c r="Q282" s="22">
        <v>42278</v>
      </c>
      <c r="R282" s="22" t="s">
        <v>1897</v>
      </c>
      <c r="S282" s="11" t="s">
        <v>1251</v>
      </c>
      <c r="T282" s="22">
        <v>42005</v>
      </c>
      <c r="U282" s="22">
        <v>42004</v>
      </c>
      <c r="V282" s="23">
        <v>210.71</v>
      </c>
      <c r="W282" s="11">
        <v>6</v>
      </c>
      <c r="X282" s="11">
        <v>10</v>
      </c>
      <c r="Y282" s="32">
        <f t="shared" ca="1" si="12"/>
        <v>31</v>
      </c>
      <c r="Z282" s="32">
        <f t="shared" ca="1" si="13"/>
        <v>9</v>
      </c>
      <c r="AA282" s="26">
        <f t="shared" si="14"/>
        <v>55397</v>
      </c>
      <c r="AB282" s="26" t="s">
        <v>1915</v>
      </c>
      <c r="AC282" s="11" t="s">
        <v>409</v>
      </c>
      <c r="AD282" s="48">
        <v>2011</v>
      </c>
      <c r="AE282" s="29" t="s">
        <v>1133</v>
      </c>
      <c r="AF282" s="29" t="s">
        <v>70</v>
      </c>
      <c r="AG282" s="44" t="s">
        <v>518</v>
      </c>
      <c r="AH282" s="39">
        <v>12100104810863</v>
      </c>
      <c r="AI282" s="15" t="s">
        <v>656</v>
      </c>
      <c r="AJ282" s="15" t="s">
        <v>1133</v>
      </c>
      <c r="AK282" s="16" t="s">
        <v>60</v>
      </c>
      <c r="AL282" s="14" t="s">
        <v>1135</v>
      </c>
      <c r="AM282" s="14" t="s">
        <v>97</v>
      </c>
    </row>
    <row r="283" spans="1:39" s="31" customFormat="1" ht="30" customHeight="1">
      <c r="A283" s="11">
        <v>278</v>
      </c>
      <c r="B283" s="43" t="s">
        <v>1916</v>
      </c>
      <c r="C283" s="13">
        <f>VLOOKUP(B283,[1]Sheet1!$A$2:$B$443,2,FALSE)</f>
        <v>16078401</v>
      </c>
      <c r="D283" s="43"/>
      <c r="E283" s="44" t="s">
        <v>1917</v>
      </c>
      <c r="F283" s="44" t="s">
        <v>43</v>
      </c>
      <c r="G283" s="44" t="s">
        <v>748</v>
      </c>
      <c r="H283" s="44" t="s">
        <v>1918</v>
      </c>
      <c r="I283" s="16" t="s">
        <v>45</v>
      </c>
      <c r="J283" s="34" t="s">
        <v>1471</v>
      </c>
      <c r="K283" s="43" t="s">
        <v>46</v>
      </c>
      <c r="L283" s="18" t="s">
        <v>47</v>
      </c>
      <c r="M283" s="49" t="s">
        <v>1919</v>
      </c>
      <c r="N283" s="46">
        <v>30879</v>
      </c>
      <c r="O283" s="34" t="s">
        <v>1539</v>
      </c>
      <c r="P283" s="14" t="s">
        <v>1540</v>
      </c>
      <c r="Q283" s="22">
        <v>42278</v>
      </c>
      <c r="R283" s="22" t="s">
        <v>1897</v>
      </c>
      <c r="S283" s="14" t="s">
        <v>1251</v>
      </c>
      <c r="T283" s="22">
        <v>42005</v>
      </c>
      <c r="U283" s="22">
        <v>42004</v>
      </c>
      <c r="V283" s="23">
        <v>208.73</v>
      </c>
      <c r="W283" s="11">
        <v>6</v>
      </c>
      <c r="X283" s="11">
        <v>10</v>
      </c>
      <c r="Y283" s="32">
        <f t="shared" ca="1" si="12"/>
        <v>33</v>
      </c>
      <c r="Z283" s="32">
        <f t="shared" ca="1" si="13"/>
        <v>10</v>
      </c>
      <c r="AA283" s="26">
        <f t="shared" si="14"/>
        <v>54636</v>
      </c>
      <c r="AB283" s="26" t="s">
        <v>1920</v>
      </c>
      <c r="AC283" s="11" t="s">
        <v>409</v>
      </c>
      <c r="AD283" s="48">
        <v>2010</v>
      </c>
      <c r="AE283" s="29" t="s">
        <v>1133</v>
      </c>
      <c r="AF283" s="29" t="s">
        <v>70</v>
      </c>
      <c r="AG283" s="44" t="s">
        <v>1668</v>
      </c>
      <c r="AH283" s="39">
        <v>12100104810872</v>
      </c>
      <c r="AI283" s="15" t="s">
        <v>656</v>
      </c>
      <c r="AJ283" s="15" t="s">
        <v>1325</v>
      </c>
      <c r="AK283" s="16" t="s">
        <v>597</v>
      </c>
      <c r="AL283" s="14" t="s">
        <v>1326</v>
      </c>
      <c r="AM283" s="14" t="s">
        <v>97</v>
      </c>
    </row>
    <row r="284" spans="1:39" s="31" customFormat="1" ht="30" customHeight="1">
      <c r="A284" s="11">
        <v>279</v>
      </c>
      <c r="B284" s="43" t="s">
        <v>1921</v>
      </c>
      <c r="C284" s="13">
        <f>VLOOKUP(B284,[1]Sheet1!$A$2:$B$443,2,FALSE)</f>
        <v>20088303</v>
      </c>
      <c r="D284" s="43"/>
      <c r="E284" s="44" t="s">
        <v>1922</v>
      </c>
      <c r="F284" s="44" t="s">
        <v>1662</v>
      </c>
      <c r="G284" s="44" t="s">
        <v>1663</v>
      </c>
      <c r="H284" s="44" t="s">
        <v>1923</v>
      </c>
      <c r="I284" s="16" t="s">
        <v>45</v>
      </c>
      <c r="J284" s="34" t="s">
        <v>1495</v>
      </c>
      <c r="K284" s="11" t="s">
        <v>46</v>
      </c>
      <c r="L284" s="18" t="s">
        <v>47</v>
      </c>
      <c r="M284" s="45" t="s">
        <v>1924</v>
      </c>
      <c r="N284" s="46">
        <v>30548</v>
      </c>
      <c r="O284" s="34" t="s">
        <v>1539</v>
      </c>
      <c r="P284" s="14" t="s">
        <v>1540</v>
      </c>
      <c r="Q284" s="21">
        <v>42278</v>
      </c>
      <c r="R284" s="21">
        <v>42418</v>
      </c>
      <c r="S284" s="11" t="s">
        <v>1251</v>
      </c>
      <c r="T284" s="22">
        <v>42125</v>
      </c>
      <c r="U284" s="22">
        <v>42124</v>
      </c>
      <c r="V284" s="23">
        <v>209.75</v>
      </c>
      <c r="W284" s="11">
        <v>5</v>
      </c>
      <c r="X284" s="11">
        <v>10</v>
      </c>
      <c r="Y284" s="32">
        <f t="shared" ca="1" si="12"/>
        <v>34</v>
      </c>
      <c r="Z284" s="32">
        <f t="shared" ca="1" si="13"/>
        <v>9</v>
      </c>
      <c r="AA284" s="26">
        <f t="shared" si="14"/>
        <v>54302</v>
      </c>
      <c r="AB284" s="26" t="s">
        <v>1925</v>
      </c>
      <c r="AC284" s="11" t="s">
        <v>409</v>
      </c>
      <c r="AD284" s="48">
        <v>2013</v>
      </c>
      <c r="AE284" s="29" t="s">
        <v>1667</v>
      </c>
      <c r="AF284" s="29" t="s">
        <v>70</v>
      </c>
      <c r="AG284" s="44" t="s">
        <v>1668</v>
      </c>
      <c r="AH284" s="38">
        <v>14100104800267</v>
      </c>
      <c r="AI284" s="15" t="s">
        <v>914</v>
      </c>
      <c r="AJ284" s="15" t="s">
        <v>1852</v>
      </c>
      <c r="AK284" s="16" t="s">
        <v>60</v>
      </c>
      <c r="AL284" s="14" t="s">
        <v>96</v>
      </c>
      <c r="AM284" s="14" t="s">
        <v>97</v>
      </c>
    </row>
    <row r="285" spans="1:39" s="31" customFormat="1" ht="30" customHeight="1">
      <c r="A285" s="11">
        <v>280</v>
      </c>
      <c r="B285" s="43" t="s">
        <v>1926</v>
      </c>
      <c r="C285" s="13">
        <f>VLOOKUP(B285,[1]Sheet1!$A$2:$B$443,2,FALSE)</f>
        <v>25018401</v>
      </c>
      <c r="D285" s="43"/>
      <c r="E285" s="44" t="s">
        <v>1927</v>
      </c>
      <c r="F285" s="44" t="s">
        <v>43</v>
      </c>
      <c r="G285" s="44" t="s">
        <v>1304</v>
      </c>
      <c r="H285" s="44" t="s">
        <v>1928</v>
      </c>
      <c r="I285" s="16" t="s">
        <v>45</v>
      </c>
      <c r="J285" s="34" t="s">
        <v>1471</v>
      </c>
      <c r="K285" s="43" t="s">
        <v>184</v>
      </c>
      <c r="L285" s="18" t="s">
        <v>47</v>
      </c>
      <c r="M285" s="49" t="s">
        <v>530</v>
      </c>
      <c r="N285" s="46">
        <v>30706</v>
      </c>
      <c r="O285" s="34" t="s">
        <v>1539</v>
      </c>
      <c r="P285" s="14" t="s">
        <v>1540</v>
      </c>
      <c r="Q285" s="22">
        <v>42278</v>
      </c>
      <c r="R285" s="22">
        <v>42356</v>
      </c>
      <c r="S285" s="14" t="s">
        <v>1251</v>
      </c>
      <c r="T285" s="22">
        <v>42186</v>
      </c>
      <c r="U285" s="22">
        <v>42185</v>
      </c>
      <c r="V285" s="23">
        <v>216.11</v>
      </c>
      <c r="W285" s="11">
        <v>6</v>
      </c>
      <c r="X285" s="11">
        <v>10</v>
      </c>
      <c r="Y285" s="32">
        <f ca="1">IF(MONTH(TODAY())&gt;MONTH(N285),YEAR(TODAY())-YEAR(N285),YEAR(TODAY())-YEAR(N285)-1)</f>
        <v>34</v>
      </c>
      <c r="Z285" s="32">
        <f ca="1">IF(MONTH(TODAY())&gt;MONTH(N285),MONTH(TODAY())-MONTH(N285),MONTH(TODAY())+12-MONTH(N285))</f>
        <v>4</v>
      </c>
      <c r="AA285" s="26">
        <f>IF(S285="Profesor",(DATE(YEAR(N285)+70,MONTH(N285)+1,1)),(DATE(YEAR(N285)+65,MONTH(N285)+1,1)) )</f>
        <v>54455</v>
      </c>
      <c r="AB285" s="26" t="s">
        <v>1929</v>
      </c>
      <c r="AC285" s="11" t="s">
        <v>409</v>
      </c>
      <c r="AD285" s="48">
        <v>2008</v>
      </c>
      <c r="AE285" s="29" t="s">
        <v>317</v>
      </c>
      <c r="AF285" s="29" t="s">
        <v>70</v>
      </c>
      <c r="AG285" s="44" t="s">
        <v>314</v>
      </c>
      <c r="AH285" s="40" t="s">
        <v>1930</v>
      </c>
      <c r="AI285" s="15" t="s">
        <v>656</v>
      </c>
      <c r="AJ285" s="15" t="s">
        <v>317</v>
      </c>
      <c r="AK285" s="16" t="s">
        <v>60</v>
      </c>
      <c r="AL285" s="14" t="s">
        <v>827</v>
      </c>
      <c r="AM285" s="14" t="s">
        <v>129</v>
      </c>
    </row>
    <row r="286" spans="1:39" s="31" customFormat="1" ht="30" customHeight="1">
      <c r="A286" s="11">
        <v>281</v>
      </c>
      <c r="B286" s="43" t="s">
        <v>1931</v>
      </c>
      <c r="C286" s="13">
        <f>VLOOKUP(B286,[1]Sheet1!$A$2:$B$443,2,FALSE)</f>
        <v>15108402</v>
      </c>
      <c r="D286" s="43"/>
      <c r="E286" s="44" t="s">
        <v>1932</v>
      </c>
      <c r="F286" s="44" t="s">
        <v>1662</v>
      </c>
      <c r="G286" s="44" t="s">
        <v>1663</v>
      </c>
      <c r="H286" s="44" t="s">
        <v>1933</v>
      </c>
      <c r="I286" s="16" t="s">
        <v>45</v>
      </c>
      <c r="J286" s="34" t="s">
        <v>1495</v>
      </c>
      <c r="K286" s="11" t="s">
        <v>46</v>
      </c>
      <c r="L286" s="18" t="s">
        <v>47</v>
      </c>
      <c r="M286" s="45" t="s">
        <v>1934</v>
      </c>
      <c r="N286" s="46">
        <v>30970</v>
      </c>
      <c r="O286" s="34" t="s">
        <v>1539</v>
      </c>
      <c r="P286" s="14" t="s">
        <v>1540</v>
      </c>
      <c r="Q286" s="21">
        <v>42278</v>
      </c>
      <c r="R286" s="21">
        <v>42418</v>
      </c>
      <c r="S286" s="11" t="s">
        <v>1251</v>
      </c>
      <c r="T286" s="22">
        <v>42186</v>
      </c>
      <c r="U286" s="22">
        <v>42185</v>
      </c>
      <c r="V286" s="23">
        <v>214.45</v>
      </c>
      <c r="W286" s="11">
        <v>5</v>
      </c>
      <c r="X286" s="11">
        <v>10</v>
      </c>
      <c r="Y286" s="32">
        <f t="shared" ca="1" si="12"/>
        <v>33</v>
      </c>
      <c r="Z286" s="32">
        <f t="shared" ca="1" si="13"/>
        <v>7</v>
      </c>
      <c r="AA286" s="26">
        <f t="shared" si="14"/>
        <v>54728</v>
      </c>
      <c r="AB286" s="26" t="s">
        <v>43</v>
      </c>
      <c r="AC286" s="11" t="s">
        <v>409</v>
      </c>
      <c r="AD286" s="11">
        <v>2013</v>
      </c>
      <c r="AE286" s="15" t="s">
        <v>1667</v>
      </c>
      <c r="AF286" s="15" t="s">
        <v>70</v>
      </c>
      <c r="AG286" s="44" t="s">
        <v>1668</v>
      </c>
      <c r="AH286" s="38">
        <v>14100104800660</v>
      </c>
      <c r="AI286" s="15" t="s">
        <v>914</v>
      </c>
      <c r="AJ286" s="15" t="s">
        <v>1852</v>
      </c>
      <c r="AK286" s="16" t="s">
        <v>60</v>
      </c>
      <c r="AL286" s="14" t="s">
        <v>96</v>
      </c>
      <c r="AM286" s="14" t="s">
        <v>97</v>
      </c>
    </row>
    <row r="287" spans="1:39" s="31" customFormat="1" ht="30" customHeight="1">
      <c r="A287" s="11">
        <v>282</v>
      </c>
      <c r="B287" s="43" t="s">
        <v>1935</v>
      </c>
      <c r="C287" s="13">
        <f>VLOOKUP(B287,[1]Sheet1!$A$2:$B$443,2,FALSE)</f>
        <v>24048302</v>
      </c>
      <c r="D287" s="43"/>
      <c r="E287" s="44" t="s">
        <v>1936</v>
      </c>
      <c r="F287" s="44" t="s">
        <v>43</v>
      </c>
      <c r="G287" s="44" t="s">
        <v>820</v>
      </c>
      <c r="H287" s="44" t="s">
        <v>1937</v>
      </c>
      <c r="I287" s="16" t="s">
        <v>45</v>
      </c>
      <c r="J287" s="34" t="s">
        <v>1495</v>
      </c>
      <c r="K287" s="11" t="s">
        <v>46</v>
      </c>
      <c r="L287" s="18" t="s">
        <v>47</v>
      </c>
      <c r="M287" s="45" t="s">
        <v>1938</v>
      </c>
      <c r="N287" s="46">
        <v>30430</v>
      </c>
      <c r="O287" s="34" t="s">
        <v>1539</v>
      </c>
      <c r="P287" s="14" t="s">
        <v>1540</v>
      </c>
      <c r="Q287" s="21">
        <v>42278</v>
      </c>
      <c r="R287" s="51" t="s">
        <v>1897</v>
      </c>
      <c r="S287" s="11" t="s">
        <v>1251</v>
      </c>
      <c r="T287" s="22">
        <v>42186</v>
      </c>
      <c r="U287" s="21">
        <v>42185</v>
      </c>
      <c r="V287" s="23">
        <v>236.2</v>
      </c>
      <c r="W287" s="11">
        <v>5</v>
      </c>
      <c r="X287" s="11">
        <v>10</v>
      </c>
      <c r="Y287" s="32">
        <f t="shared" ca="1" si="12"/>
        <v>35</v>
      </c>
      <c r="Z287" s="32">
        <f t="shared" ca="1" si="13"/>
        <v>1</v>
      </c>
      <c r="AA287" s="26">
        <f t="shared" si="14"/>
        <v>54179</v>
      </c>
      <c r="AB287" s="26" t="s">
        <v>1939</v>
      </c>
      <c r="AC287" s="11" t="s">
        <v>409</v>
      </c>
      <c r="AD287" s="48">
        <v>2009</v>
      </c>
      <c r="AE287" s="28" t="s">
        <v>1940</v>
      </c>
      <c r="AF287" s="29" t="s">
        <v>70</v>
      </c>
      <c r="AG287" s="44" t="s">
        <v>1941</v>
      </c>
      <c r="AH287" s="39">
        <v>12100104810828</v>
      </c>
      <c r="AI287" s="15" t="s">
        <v>656</v>
      </c>
      <c r="AJ287" s="15" t="s">
        <v>1940</v>
      </c>
      <c r="AK287" s="16" t="s">
        <v>60</v>
      </c>
      <c r="AL287" s="14" t="s">
        <v>1692</v>
      </c>
      <c r="AM287" s="14" t="s">
        <v>75</v>
      </c>
    </row>
    <row r="288" spans="1:39" s="31" customFormat="1" ht="30" customHeight="1">
      <c r="A288" s="11">
        <v>283</v>
      </c>
      <c r="B288" s="43" t="s">
        <v>1942</v>
      </c>
      <c r="C288" s="13">
        <f>VLOOKUP(B288,[1]Sheet1!$A$2:$B$443,2,FALSE)</f>
        <v>27047907</v>
      </c>
      <c r="D288" s="4"/>
      <c r="E288" s="44" t="s">
        <v>1943</v>
      </c>
      <c r="F288" s="44" t="s">
        <v>43</v>
      </c>
      <c r="G288" s="44" t="s">
        <v>1944</v>
      </c>
      <c r="H288" s="44" t="s">
        <v>1945</v>
      </c>
      <c r="I288" s="16" t="s">
        <v>45</v>
      </c>
      <c r="J288" s="34" t="s">
        <v>1439</v>
      </c>
      <c r="K288" s="11" t="s">
        <v>46</v>
      </c>
      <c r="L288" s="18" t="s">
        <v>47</v>
      </c>
      <c r="M288" s="45" t="s">
        <v>1946</v>
      </c>
      <c r="N288" s="46">
        <v>28972</v>
      </c>
      <c r="O288" s="34" t="s">
        <v>1539</v>
      </c>
      <c r="P288" s="14" t="s">
        <v>1540</v>
      </c>
      <c r="Q288" s="22">
        <v>42278</v>
      </c>
      <c r="R288" s="22">
        <v>42356</v>
      </c>
      <c r="S288" s="11" t="s">
        <v>1251</v>
      </c>
      <c r="T288" s="21">
        <v>42186</v>
      </c>
      <c r="U288" s="21">
        <v>42185</v>
      </c>
      <c r="V288" s="23">
        <v>234.3</v>
      </c>
      <c r="W288" s="11">
        <v>4</v>
      </c>
      <c r="X288" s="11">
        <v>10</v>
      </c>
      <c r="Y288" s="32">
        <f ca="1">IF(MONTH(TODAY())&gt;MONTH(N288),YEAR(TODAY())-YEAR(N288),YEAR(TODAY())-YEAR(N288)-1)</f>
        <v>39</v>
      </c>
      <c r="Z288" s="32">
        <f ca="1">IF(MONTH(TODAY())&gt;MONTH(N288),MONTH(TODAY())-MONTH(N288),MONTH(TODAY())+12-MONTH(N288))</f>
        <v>1</v>
      </c>
      <c r="AA288" s="26">
        <f>IF(S288="Profesor",(DATE(YEAR(N288)+70,MONTH(N288)+1,1)),(DATE(YEAR(N288)+65,MONTH(N288)+1,1)) )</f>
        <v>52718</v>
      </c>
      <c r="AB288" s="26" t="s">
        <v>43</v>
      </c>
      <c r="AC288" s="11" t="s">
        <v>409</v>
      </c>
      <c r="AD288" s="48">
        <v>2006</v>
      </c>
      <c r="AE288" s="28" t="s">
        <v>1947</v>
      </c>
      <c r="AF288" s="29" t="s">
        <v>70</v>
      </c>
      <c r="AG288" s="44" t="s">
        <v>169</v>
      </c>
      <c r="AH288" s="38" t="s">
        <v>1948</v>
      </c>
      <c r="AI288" s="15" t="s">
        <v>391</v>
      </c>
      <c r="AJ288" s="15" t="s">
        <v>1949</v>
      </c>
      <c r="AK288" s="16" t="s">
        <v>60</v>
      </c>
      <c r="AL288" s="14" t="s">
        <v>789</v>
      </c>
      <c r="AM288" s="14" t="s">
        <v>129</v>
      </c>
    </row>
    <row r="289" spans="1:39" s="31" customFormat="1" ht="30" customHeight="1">
      <c r="A289" s="11">
        <v>284</v>
      </c>
      <c r="B289" s="43" t="s">
        <v>1950</v>
      </c>
      <c r="C289" s="13">
        <f>VLOOKUP(B289,[1]Sheet1!$A$2:$B$443,2,FALSE)</f>
        <v>14048306</v>
      </c>
      <c r="D289" s="4"/>
      <c r="E289" s="44" t="s">
        <v>1951</v>
      </c>
      <c r="F289" s="44" t="s">
        <v>43</v>
      </c>
      <c r="G289" s="44" t="s">
        <v>1239</v>
      </c>
      <c r="H289" s="44" t="s">
        <v>1952</v>
      </c>
      <c r="I289" s="16" t="s">
        <v>45</v>
      </c>
      <c r="J289" s="34" t="s">
        <v>1439</v>
      </c>
      <c r="K289" s="11" t="s">
        <v>184</v>
      </c>
      <c r="L289" s="18" t="s">
        <v>47</v>
      </c>
      <c r="M289" s="45" t="s">
        <v>530</v>
      </c>
      <c r="N289" s="46">
        <v>30420</v>
      </c>
      <c r="O289" s="34" t="s">
        <v>1539</v>
      </c>
      <c r="P289" s="14" t="s">
        <v>1540</v>
      </c>
      <c r="Q289" s="22">
        <v>42278</v>
      </c>
      <c r="R289" s="22">
        <v>42356</v>
      </c>
      <c r="S289" s="11" t="s">
        <v>1251</v>
      </c>
      <c r="T289" s="21">
        <v>42217</v>
      </c>
      <c r="U289" s="21">
        <v>42216</v>
      </c>
      <c r="V289" s="23">
        <v>200.16</v>
      </c>
      <c r="W289" s="11">
        <v>4</v>
      </c>
      <c r="X289" s="11">
        <v>10</v>
      </c>
      <c r="Y289" s="32">
        <f t="shared" ca="1" si="12"/>
        <v>35</v>
      </c>
      <c r="Z289" s="32">
        <f t="shared" ca="1" si="13"/>
        <v>1</v>
      </c>
      <c r="AA289" s="26">
        <f t="shared" si="14"/>
        <v>54179</v>
      </c>
      <c r="AB289" s="26" t="s">
        <v>43</v>
      </c>
      <c r="AC289" s="11" t="s">
        <v>409</v>
      </c>
      <c r="AD289" s="48">
        <v>2008</v>
      </c>
      <c r="AE289" s="28" t="s">
        <v>1953</v>
      </c>
      <c r="AF289" s="29" t="s">
        <v>70</v>
      </c>
      <c r="AG289" s="44" t="s">
        <v>169</v>
      </c>
      <c r="AH289" s="38" t="s">
        <v>1954</v>
      </c>
      <c r="AI289" s="15" t="s">
        <v>391</v>
      </c>
      <c r="AJ289" s="15" t="s">
        <v>1953</v>
      </c>
      <c r="AK289" s="16" t="s">
        <v>597</v>
      </c>
      <c r="AL289" s="14" t="s">
        <v>1247</v>
      </c>
      <c r="AM289" s="14" t="s">
        <v>108</v>
      </c>
    </row>
    <row r="290" spans="1:39" s="31" customFormat="1" ht="30" customHeight="1">
      <c r="A290" s="11">
        <v>285</v>
      </c>
      <c r="B290" s="43" t="s">
        <v>1955</v>
      </c>
      <c r="C290" s="13">
        <f>VLOOKUP(B290,[1]Sheet1!$A$2:$B$443,2,FALSE)</f>
        <v>27128401</v>
      </c>
      <c r="D290" s="43"/>
      <c r="E290" s="44" t="s">
        <v>1956</v>
      </c>
      <c r="F290" s="44" t="s">
        <v>43</v>
      </c>
      <c r="G290" s="44" t="s">
        <v>1957</v>
      </c>
      <c r="H290" s="44" t="s">
        <v>1958</v>
      </c>
      <c r="I290" s="16" t="s">
        <v>45</v>
      </c>
      <c r="J290" s="34" t="s">
        <v>1495</v>
      </c>
      <c r="K290" s="11" t="s">
        <v>46</v>
      </c>
      <c r="L290" s="18" t="s">
        <v>47</v>
      </c>
      <c r="M290" s="45" t="s">
        <v>530</v>
      </c>
      <c r="N290" s="46">
        <v>31043</v>
      </c>
      <c r="O290" s="34" t="s">
        <v>1539</v>
      </c>
      <c r="P290" s="11" t="s">
        <v>1540</v>
      </c>
      <c r="Q290" s="21">
        <v>42461</v>
      </c>
      <c r="R290" s="21">
        <v>42510</v>
      </c>
      <c r="S290" s="11" t="s">
        <v>1251</v>
      </c>
      <c r="T290" s="22">
        <v>41671</v>
      </c>
      <c r="U290" s="21">
        <v>41669</v>
      </c>
      <c r="V290" s="23">
        <v>240</v>
      </c>
      <c r="W290" s="11">
        <v>6</v>
      </c>
      <c r="X290" s="11">
        <v>4</v>
      </c>
      <c r="Y290" s="32">
        <f t="shared" ca="1" si="12"/>
        <v>33</v>
      </c>
      <c r="Z290" s="32">
        <f t="shared" ca="1" si="13"/>
        <v>5</v>
      </c>
      <c r="AA290" s="26">
        <f t="shared" si="14"/>
        <v>54789</v>
      </c>
      <c r="AB290" s="26" t="s">
        <v>1959</v>
      </c>
      <c r="AC290" s="11" t="s">
        <v>409</v>
      </c>
      <c r="AD290" s="48">
        <v>2009</v>
      </c>
      <c r="AE290" s="28" t="s">
        <v>1960</v>
      </c>
      <c r="AF290" s="29" t="s">
        <v>70</v>
      </c>
      <c r="AG290" s="44" t="s">
        <v>196</v>
      </c>
      <c r="AH290" s="37" t="s">
        <v>1961</v>
      </c>
      <c r="AI290" s="15" t="s">
        <v>971</v>
      </c>
      <c r="AJ290" s="15" t="s">
        <v>1962</v>
      </c>
      <c r="AK290" s="16" t="s">
        <v>1963</v>
      </c>
      <c r="AL290" s="14" t="s">
        <v>540</v>
      </c>
      <c r="AM290" s="14" t="s">
        <v>75</v>
      </c>
    </row>
    <row r="291" spans="1:39" s="31" customFormat="1" ht="30" customHeight="1">
      <c r="A291" s="11">
        <v>286</v>
      </c>
      <c r="B291" s="43" t="s">
        <v>1964</v>
      </c>
      <c r="C291" s="13">
        <f>VLOOKUP(B291,[1]Sheet1!$A$2:$B$443,2,FALSE)</f>
        <v>14028204</v>
      </c>
      <c r="D291" s="43"/>
      <c r="E291" s="44" t="s">
        <v>1965</v>
      </c>
      <c r="F291" s="44" t="s">
        <v>43</v>
      </c>
      <c r="G291" s="44" t="s">
        <v>1966</v>
      </c>
      <c r="H291" s="44" t="s">
        <v>1967</v>
      </c>
      <c r="I291" s="16" t="s">
        <v>45</v>
      </c>
      <c r="J291" s="34" t="s">
        <v>1471</v>
      </c>
      <c r="K291" s="43" t="s">
        <v>46</v>
      </c>
      <c r="L291" s="18" t="s">
        <v>47</v>
      </c>
      <c r="M291" s="49" t="s">
        <v>530</v>
      </c>
      <c r="N291" s="46">
        <v>29996</v>
      </c>
      <c r="O291" s="34" t="s">
        <v>1539</v>
      </c>
      <c r="P291" s="11" t="s">
        <v>1540</v>
      </c>
      <c r="Q291" s="22">
        <v>42461</v>
      </c>
      <c r="R291" s="22">
        <v>42510</v>
      </c>
      <c r="S291" s="14" t="s">
        <v>1251</v>
      </c>
      <c r="T291" s="22">
        <v>41760</v>
      </c>
      <c r="U291" s="22">
        <v>41759</v>
      </c>
      <c r="V291" s="23">
        <v>376.2</v>
      </c>
      <c r="W291" s="11">
        <v>7</v>
      </c>
      <c r="X291" s="11">
        <v>4</v>
      </c>
      <c r="Y291" s="32">
        <f ca="1">IF(MONTH(TODAY())&gt;MONTH(N291),YEAR(TODAY())-YEAR(N291),YEAR(TODAY())-YEAR(N291)-1)</f>
        <v>36</v>
      </c>
      <c r="Z291" s="32">
        <f ca="1">IF(MONTH(TODAY())&gt;MONTH(N291),MONTH(TODAY())-MONTH(N291),MONTH(TODAY())+12-MONTH(N291))</f>
        <v>3</v>
      </c>
      <c r="AA291" s="26">
        <f>IF(S291="Profesor",(DATE(YEAR(N291)+70,MONTH(N291)+1,1)),(DATE(YEAR(N291)+65,MONTH(N291)+1,1)) )</f>
        <v>53752</v>
      </c>
      <c r="AB291" s="26" t="s">
        <v>1968</v>
      </c>
      <c r="AC291" s="11" t="s">
        <v>53</v>
      </c>
      <c r="AD291" s="48">
        <v>2008</v>
      </c>
      <c r="AE291" s="29" t="s">
        <v>104</v>
      </c>
      <c r="AF291" s="29" t="s">
        <v>55</v>
      </c>
      <c r="AG291" s="44" t="s">
        <v>1969</v>
      </c>
      <c r="AH291" s="40" t="s">
        <v>1970</v>
      </c>
      <c r="AI291" s="15" t="s">
        <v>656</v>
      </c>
      <c r="AJ291" s="15" t="s">
        <v>212</v>
      </c>
      <c r="AK291" s="16" t="s">
        <v>60</v>
      </c>
      <c r="AL291" s="14" t="s">
        <v>162</v>
      </c>
      <c r="AM291" s="14" t="s">
        <v>62</v>
      </c>
    </row>
    <row r="292" spans="1:39" s="31" customFormat="1" ht="30" customHeight="1">
      <c r="A292" s="11">
        <v>287</v>
      </c>
      <c r="B292" s="43" t="s">
        <v>1971</v>
      </c>
      <c r="C292" s="13">
        <f>VLOOKUP(B292,[1]Sheet1!$A$2:$B$443,2,FALSE)</f>
        <v>31088203</v>
      </c>
      <c r="D292" s="4"/>
      <c r="E292" s="44" t="s">
        <v>1972</v>
      </c>
      <c r="F292" s="44" t="s">
        <v>43</v>
      </c>
      <c r="G292" s="44" t="s">
        <v>1973</v>
      </c>
      <c r="H292" s="44" t="s">
        <v>1974</v>
      </c>
      <c r="I292" s="16" t="s">
        <v>45</v>
      </c>
      <c r="J292" s="34" t="s">
        <v>1439</v>
      </c>
      <c r="K292" s="11" t="s">
        <v>46</v>
      </c>
      <c r="L292" s="18" t="s">
        <v>47</v>
      </c>
      <c r="M292" s="45" t="s">
        <v>1975</v>
      </c>
      <c r="N292" s="46">
        <v>30194</v>
      </c>
      <c r="O292" s="34" t="s">
        <v>1539</v>
      </c>
      <c r="P292" s="11" t="s">
        <v>1540</v>
      </c>
      <c r="Q292" s="22">
        <v>42461</v>
      </c>
      <c r="R292" s="22">
        <v>42510</v>
      </c>
      <c r="S292" s="11" t="s">
        <v>1251</v>
      </c>
      <c r="T292" s="21">
        <v>42248</v>
      </c>
      <c r="U292" s="21">
        <v>42247</v>
      </c>
      <c r="V292" s="23">
        <v>201.4</v>
      </c>
      <c r="W292" s="11">
        <v>5</v>
      </c>
      <c r="X292" s="11">
        <v>4</v>
      </c>
      <c r="Y292" s="32">
        <f t="shared" ca="1" si="12"/>
        <v>35</v>
      </c>
      <c r="Z292" s="32">
        <f t="shared" ca="1" si="13"/>
        <v>9</v>
      </c>
      <c r="AA292" s="26">
        <f t="shared" si="14"/>
        <v>53936</v>
      </c>
      <c r="AB292" s="26" t="s">
        <v>43</v>
      </c>
      <c r="AC292" s="11" t="s">
        <v>409</v>
      </c>
      <c r="AD292" s="48">
        <v>2009</v>
      </c>
      <c r="AE292" s="28" t="s">
        <v>1976</v>
      </c>
      <c r="AF292" s="29" t="s">
        <v>70</v>
      </c>
      <c r="AG292" s="44" t="s">
        <v>1977</v>
      </c>
      <c r="AH292" s="38">
        <v>14100104802691</v>
      </c>
      <c r="AI292" s="15" t="s">
        <v>914</v>
      </c>
      <c r="AJ292" s="15" t="s">
        <v>1008</v>
      </c>
      <c r="AK292" s="16" t="s">
        <v>60</v>
      </c>
      <c r="AL292" s="14" t="s">
        <v>1009</v>
      </c>
      <c r="AM292" s="14" t="s">
        <v>108</v>
      </c>
    </row>
    <row r="293" spans="1:39" s="31" customFormat="1" ht="30" customHeight="1">
      <c r="A293" s="11">
        <v>288</v>
      </c>
      <c r="B293" s="43" t="s">
        <v>1978</v>
      </c>
      <c r="C293" s="13">
        <f>VLOOKUP(B293,[1]Sheet1!$A$2:$B$443,2,FALSE)</f>
        <v>12047414</v>
      </c>
      <c r="D293" s="4"/>
      <c r="E293" s="44" t="s">
        <v>1979</v>
      </c>
      <c r="F293" s="44" t="s">
        <v>43</v>
      </c>
      <c r="G293" s="44" t="s">
        <v>362</v>
      </c>
      <c r="H293" s="44" t="s">
        <v>1980</v>
      </c>
      <c r="I293" s="16" t="s">
        <v>45</v>
      </c>
      <c r="J293" s="34" t="s">
        <v>1439</v>
      </c>
      <c r="K293" s="11" t="s">
        <v>46</v>
      </c>
      <c r="L293" s="18" t="s">
        <v>47</v>
      </c>
      <c r="M293" s="45" t="s">
        <v>545</v>
      </c>
      <c r="N293" s="46">
        <v>27131</v>
      </c>
      <c r="O293" s="34" t="s">
        <v>1539</v>
      </c>
      <c r="P293" s="11" t="s">
        <v>1540</v>
      </c>
      <c r="Q293" s="22">
        <v>42461</v>
      </c>
      <c r="R293" s="22">
        <v>42510</v>
      </c>
      <c r="S293" s="11" t="s">
        <v>1251</v>
      </c>
      <c r="T293" s="21">
        <v>42248</v>
      </c>
      <c r="U293" s="21">
        <v>42247</v>
      </c>
      <c r="V293" s="23">
        <v>203</v>
      </c>
      <c r="W293" s="11">
        <v>18</v>
      </c>
      <c r="X293" s="11">
        <v>9</v>
      </c>
      <c r="Y293" s="32">
        <f ca="1">IF(MONTH(TODAY())&gt;MONTH(N293),YEAR(TODAY())-YEAR(N293),YEAR(TODAY())-YEAR(N293)-1)</f>
        <v>44</v>
      </c>
      <c r="Z293" s="32">
        <f ca="1">IF(MONTH(TODAY())&gt;MONTH(N293),MONTH(TODAY())-MONTH(N293),MONTH(TODAY())+12-MONTH(N293))</f>
        <v>1</v>
      </c>
      <c r="AA293" s="26">
        <f>IF(S293="Profesor",(DATE(YEAR(N293)+70,MONTH(N293)+1,1)),(DATE(YEAR(N293)+65,MONTH(N293)+1,1)) )</f>
        <v>50891</v>
      </c>
      <c r="AB293" s="26" t="s">
        <v>43</v>
      </c>
      <c r="AC293" s="11" t="s">
        <v>409</v>
      </c>
      <c r="AD293" s="48">
        <v>2009</v>
      </c>
      <c r="AE293" s="28" t="s">
        <v>1976</v>
      </c>
      <c r="AF293" s="29" t="s">
        <v>70</v>
      </c>
      <c r="AG293" s="44" t="s">
        <v>1981</v>
      </c>
      <c r="AH293" s="38">
        <v>14100104801446</v>
      </c>
      <c r="AI293" s="15" t="s">
        <v>914</v>
      </c>
      <c r="AJ293" s="15" t="s">
        <v>1008</v>
      </c>
      <c r="AK293" s="16" t="s">
        <v>597</v>
      </c>
      <c r="AL293" s="14" t="s">
        <v>1009</v>
      </c>
      <c r="AM293" s="14" t="s">
        <v>108</v>
      </c>
    </row>
    <row r="294" spans="1:39" s="31" customFormat="1" ht="30" customHeight="1">
      <c r="A294" s="11">
        <v>289</v>
      </c>
      <c r="B294" s="12" t="s">
        <v>1982</v>
      </c>
      <c r="C294" s="13">
        <f>VLOOKUP(B294,[1]Sheet1!$A$2:$B$443,2,FALSE)</f>
        <v>21077705</v>
      </c>
      <c r="D294" s="14">
        <v>132316788</v>
      </c>
      <c r="E294" s="15" t="s">
        <v>1983</v>
      </c>
      <c r="F294" s="15" t="s">
        <v>42</v>
      </c>
      <c r="G294" s="15" t="s">
        <v>1086</v>
      </c>
      <c r="H294" s="15" t="s">
        <v>1984</v>
      </c>
      <c r="I294" s="16" t="s">
        <v>45</v>
      </c>
      <c r="J294" s="34" t="s">
        <v>1416</v>
      </c>
      <c r="K294" s="14" t="s">
        <v>46</v>
      </c>
      <c r="L294" s="18" t="s">
        <v>47</v>
      </c>
      <c r="M294" s="19" t="s">
        <v>530</v>
      </c>
      <c r="N294" s="20">
        <v>28327</v>
      </c>
      <c r="O294" s="34" t="s">
        <v>1539</v>
      </c>
      <c r="P294" s="11" t="s">
        <v>1540</v>
      </c>
      <c r="Q294" s="22">
        <v>42461</v>
      </c>
      <c r="R294" s="22">
        <v>42510</v>
      </c>
      <c r="S294" s="14" t="s">
        <v>1251</v>
      </c>
      <c r="T294" s="22">
        <v>42309</v>
      </c>
      <c r="U294" s="22">
        <v>42308</v>
      </c>
      <c r="V294" s="23">
        <v>231.1</v>
      </c>
      <c r="W294" s="24">
        <v>10</v>
      </c>
      <c r="X294" s="24">
        <v>0</v>
      </c>
      <c r="Y294" s="32">
        <f ca="1">IF(MONTH(TODAY())&gt;MONTH(N294),YEAR(TODAY())-YEAR(N294),YEAR(TODAY())-YEAR(N294)-1)</f>
        <v>40</v>
      </c>
      <c r="Z294" s="32">
        <f ca="1">IF(MONTH(TODAY())&gt;MONTH(N294),MONTH(TODAY())-MONTH(N294),MONTH(TODAY())+12-MONTH(N294))</f>
        <v>10</v>
      </c>
      <c r="AA294" s="26">
        <f>IF(S294="Profesor",(DATE(YEAR(N294)+70,MONTH(N294)+1,1)),(DATE(YEAR(N294)+65,MONTH(N294)+1,1)) )</f>
        <v>52079</v>
      </c>
      <c r="AB294" s="26" t="s">
        <v>1985</v>
      </c>
      <c r="AC294" s="14" t="s">
        <v>53</v>
      </c>
      <c r="AD294" s="27">
        <v>2016</v>
      </c>
      <c r="AE294" s="29" t="s">
        <v>54</v>
      </c>
      <c r="AF294" s="29" t="s">
        <v>55</v>
      </c>
      <c r="AG294" s="15" t="s">
        <v>396</v>
      </c>
      <c r="AH294" s="39">
        <v>11100104805163</v>
      </c>
      <c r="AI294" s="15" t="s">
        <v>316</v>
      </c>
      <c r="AJ294" s="15" t="s">
        <v>1986</v>
      </c>
      <c r="AK294" s="16" t="s">
        <v>60</v>
      </c>
      <c r="AL294" s="14" t="s">
        <v>1094</v>
      </c>
      <c r="AM294" s="14" t="s">
        <v>599</v>
      </c>
    </row>
    <row r="295" spans="1:39" s="31" customFormat="1" ht="30" customHeight="1">
      <c r="A295" s="11">
        <v>290</v>
      </c>
      <c r="B295" s="43" t="s">
        <v>1987</v>
      </c>
      <c r="C295" s="13">
        <f>VLOOKUP(B295,[1]Sheet1!$A$2:$B$443,2,FALSE)</f>
        <v>6028204</v>
      </c>
      <c r="D295" s="4"/>
      <c r="E295" s="44" t="s">
        <v>1988</v>
      </c>
      <c r="F295" s="44" t="s">
        <v>43</v>
      </c>
      <c r="G295" s="44" t="s">
        <v>1989</v>
      </c>
      <c r="H295" s="44" t="s">
        <v>1990</v>
      </c>
      <c r="I295" s="16" t="s">
        <v>45</v>
      </c>
      <c r="J295" s="34" t="s">
        <v>1439</v>
      </c>
      <c r="K295" s="11" t="s">
        <v>184</v>
      </c>
      <c r="L295" s="18" t="s">
        <v>101</v>
      </c>
      <c r="M295" s="45" t="s">
        <v>1642</v>
      </c>
      <c r="N295" s="46">
        <v>29988</v>
      </c>
      <c r="O295" s="34" t="s">
        <v>1539</v>
      </c>
      <c r="P295" s="11" t="s">
        <v>1540</v>
      </c>
      <c r="Q295" s="22">
        <v>42461</v>
      </c>
      <c r="R295" s="22">
        <v>42510</v>
      </c>
      <c r="S295" s="11" t="s">
        <v>1251</v>
      </c>
      <c r="T295" s="21">
        <v>42339</v>
      </c>
      <c r="U295" s="21">
        <v>42338</v>
      </c>
      <c r="V295" s="23">
        <v>201</v>
      </c>
      <c r="W295" s="11">
        <v>5</v>
      </c>
      <c r="X295" s="11">
        <v>4</v>
      </c>
      <c r="Y295" s="32">
        <f t="shared" ca="1" si="12"/>
        <v>36</v>
      </c>
      <c r="Z295" s="32">
        <f t="shared" ca="1" si="13"/>
        <v>3</v>
      </c>
      <c r="AA295" s="26">
        <f t="shared" si="14"/>
        <v>53752</v>
      </c>
      <c r="AB295" s="26" t="s">
        <v>43</v>
      </c>
      <c r="AC295" s="11" t="s">
        <v>409</v>
      </c>
      <c r="AD295" s="48">
        <v>2010</v>
      </c>
      <c r="AE295" s="28" t="s">
        <v>1947</v>
      </c>
      <c r="AF295" s="29" t="s">
        <v>70</v>
      </c>
      <c r="AG295" s="44" t="s">
        <v>1977</v>
      </c>
      <c r="AH295" s="37" t="s">
        <v>1991</v>
      </c>
      <c r="AI295" s="44" t="s">
        <v>1743</v>
      </c>
      <c r="AJ295" s="44" t="s">
        <v>1992</v>
      </c>
      <c r="AK295" s="16" t="s">
        <v>597</v>
      </c>
      <c r="AL295" s="14" t="s">
        <v>789</v>
      </c>
      <c r="AM295" s="14" t="s">
        <v>129</v>
      </c>
    </row>
    <row r="296" spans="1:39" s="31" customFormat="1" ht="30" customHeight="1">
      <c r="A296" s="11">
        <v>291</v>
      </c>
      <c r="B296" s="43" t="s">
        <v>1993</v>
      </c>
      <c r="C296" s="13">
        <f>VLOOKUP(B296,[1]Sheet1!$A$2:$B$443,2,FALSE)</f>
        <v>11088005</v>
      </c>
      <c r="D296" s="43"/>
      <c r="E296" s="44" t="s">
        <v>1994</v>
      </c>
      <c r="F296" s="44" t="s">
        <v>42</v>
      </c>
      <c r="G296" s="44" t="s">
        <v>591</v>
      </c>
      <c r="H296" s="44" t="s">
        <v>1995</v>
      </c>
      <c r="I296" s="16" t="s">
        <v>45</v>
      </c>
      <c r="J296" s="34" t="s">
        <v>1471</v>
      </c>
      <c r="K296" s="43" t="s">
        <v>46</v>
      </c>
      <c r="L296" s="18" t="s">
        <v>47</v>
      </c>
      <c r="M296" s="49" t="s">
        <v>1496</v>
      </c>
      <c r="N296" s="46">
        <v>29444</v>
      </c>
      <c r="O296" s="34" t="s">
        <v>1539</v>
      </c>
      <c r="P296" s="11" t="s">
        <v>1540</v>
      </c>
      <c r="Q296" s="22">
        <v>42461</v>
      </c>
      <c r="R296" s="22">
        <v>42510</v>
      </c>
      <c r="S296" s="14" t="s">
        <v>1251</v>
      </c>
      <c r="T296" s="22">
        <v>42917</v>
      </c>
      <c r="U296" s="22">
        <v>40574</v>
      </c>
      <c r="V296" s="23">
        <v>328.55</v>
      </c>
      <c r="W296" s="11">
        <v>7</v>
      </c>
      <c r="X296" s="11">
        <v>4</v>
      </c>
      <c r="Y296" s="32">
        <f t="shared" ca="1" si="12"/>
        <v>37</v>
      </c>
      <c r="Z296" s="32">
        <f t="shared" ca="1" si="13"/>
        <v>9</v>
      </c>
      <c r="AA296" s="26">
        <f t="shared" si="14"/>
        <v>53206</v>
      </c>
      <c r="AB296" s="26" t="s">
        <v>1996</v>
      </c>
      <c r="AC296" s="11" t="s">
        <v>53</v>
      </c>
      <c r="AD296" s="11">
        <v>2016</v>
      </c>
      <c r="AE296" s="44" t="s">
        <v>701</v>
      </c>
      <c r="AF296" s="44" t="s">
        <v>55</v>
      </c>
      <c r="AG296" s="44" t="s">
        <v>396</v>
      </c>
      <c r="AH296" s="40" t="s">
        <v>1997</v>
      </c>
      <c r="AI296" s="15" t="s">
        <v>656</v>
      </c>
      <c r="AJ296" s="15" t="s">
        <v>915</v>
      </c>
      <c r="AK296" s="16" t="s">
        <v>60</v>
      </c>
      <c r="AL296" s="14" t="s">
        <v>96</v>
      </c>
      <c r="AM296" s="14" t="s">
        <v>97</v>
      </c>
    </row>
    <row r="297" spans="1:39" s="31" customFormat="1" ht="30" customHeight="1">
      <c r="A297" s="11">
        <v>292</v>
      </c>
      <c r="B297" s="43" t="s">
        <v>1998</v>
      </c>
      <c r="C297" s="13">
        <f>VLOOKUP(B297,[1]Sheet1!$A$2:$B$443,2,FALSE)</f>
        <v>28088402</v>
      </c>
      <c r="D297" s="43"/>
      <c r="E297" s="44" t="s">
        <v>1999</v>
      </c>
      <c r="F297" s="44" t="s">
        <v>43</v>
      </c>
      <c r="G297" s="44" t="s">
        <v>591</v>
      </c>
      <c r="H297" s="44" t="s">
        <v>2000</v>
      </c>
      <c r="I297" s="16" t="s">
        <v>45</v>
      </c>
      <c r="J297" s="34" t="s">
        <v>1495</v>
      </c>
      <c r="K297" s="11" t="s">
        <v>184</v>
      </c>
      <c r="L297" s="18" t="s">
        <v>47</v>
      </c>
      <c r="M297" s="45" t="s">
        <v>2001</v>
      </c>
      <c r="N297" s="46">
        <v>30922</v>
      </c>
      <c r="O297" s="34" t="s">
        <v>1539</v>
      </c>
      <c r="P297" s="11" t="s">
        <v>1540</v>
      </c>
      <c r="Q297" s="21">
        <v>42461</v>
      </c>
      <c r="R297" s="21">
        <v>42510</v>
      </c>
      <c r="S297" s="11" t="s">
        <v>1546</v>
      </c>
      <c r="T297" s="22">
        <v>41000</v>
      </c>
      <c r="U297" s="22">
        <v>40999</v>
      </c>
      <c r="V297" s="23">
        <v>150</v>
      </c>
      <c r="W297" s="11">
        <v>6</v>
      </c>
      <c r="X297" s="11">
        <v>4</v>
      </c>
      <c r="Y297" s="32">
        <f t="shared" ca="1" si="12"/>
        <v>33</v>
      </c>
      <c r="Z297" s="32">
        <f t="shared" ca="1" si="13"/>
        <v>9</v>
      </c>
      <c r="AA297" s="26">
        <f t="shared" si="14"/>
        <v>54667</v>
      </c>
      <c r="AB297" s="26" t="s">
        <v>43</v>
      </c>
      <c r="AC297" s="11" t="s">
        <v>409</v>
      </c>
      <c r="AD297" s="48">
        <v>2009</v>
      </c>
      <c r="AE297" s="29" t="s">
        <v>999</v>
      </c>
      <c r="AF297" s="29" t="s">
        <v>55</v>
      </c>
      <c r="AG297" s="44" t="s">
        <v>518</v>
      </c>
      <c r="AH297" s="40" t="s">
        <v>2002</v>
      </c>
      <c r="AI297" s="15" t="s">
        <v>656</v>
      </c>
      <c r="AJ297" s="15" t="s">
        <v>550</v>
      </c>
      <c r="AK297" s="16" t="s">
        <v>60</v>
      </c>
      <c r="AL297" s="14" t="s">
        <v>550</v>
      </c>
      <c r="AM297" s="14" t="s">
        <v>62</v>
      </c>
    </row>
    <row r="298" spans="1:39" s="31" customFormat="1" ht="30" customHeight="1">
      <c r="A298" s="11">
        <v>293</v>
      </c>
      <c r="B298" s="43" t="s">
        <v>2003</v>
      </c>
      <c r="C298" s="13">
        <f>VLOOKUP(B298,[1]Sheet1!$A$2:$B$443,2,FALSE)</f>
        <v>20028502</v>
      </c>
      <c r="D298" s="4"/>
      <c r="E298" s="44" t="s">
        <v>2004</v>
      </c>
      <c r="F298" s="44" t="s">
        <v>42</v>
      </c>
      <c r="G298" s="44" t="s">
        <v>1695</v>
      </c>
      <c r="H298" s="44" t="s">
        <v>2005</v>
      </c>
      <c r="I298" s="16" t="s">
        <v>45</v>
      </c>
      <c r="J298" s="34" t="s">
        <v>1439</v>
      </c>
      <c r="K298" s="11" t="s">
        <v>46</v>
      </c>
      <c r="L298" s="18" t="s">
        <v>47</v>
      </c>
      <c r="M298" s="45" t="s">
        <v>2006</v>
      </c>
      <c r="N298" s="46">
        <v>31098</v>
      </c>
      <c r="O298" s="34" t="s">
        <v>1539</v>
      </c>
      <c r="P298" s="11" t="s">
        <v>1540</v>
      </c>
      <c r="Q298" s="22">
        <v>42461</v>
      </c>
      <c r="R298" s="22">
        <v>42510</v>
      </c>
      <c r="S298" s="11" t="s">
        <v>1546</v>
      </c>
      <c r="T298" s="21">
        <v>41426</v>
      </c>
      <c r="U298" s="21">
        <v>41425</v>
      </c>
      <c r="V298" s="23">
        <v>150</v>
      </c>
      <c r="W298" s="11">
        <v>5</v>
      </c>
      <c r="X298" s="11">
        <v>4</v>
      </c>
      <c r="Y298" s="32">
        <f t="shared" ca="1" si="12"/>
        <v>33</v>
      </c>
      <c r="Z298" s="32">
        <f t="shared" ca="1" si="13"/>
        <v>3</v>
      </c>
      <c r="AA298" s="26">
        <f t="shared" si="14"/>
        <v>54848</v>
      </c>
      <c r="AB298" s="26" t="s">
        <v>43</v>
      </c>
      <c r="AC298" s="11" t="s">
        <v>53</v>
      </c>
      <c r="AD298" s="11">
        <v>2016</v>
      </c>
      <c r="AE298" s="44" t="s">
        <v>2007</v>
      </c>
      <c r="AF298" s="44" t="s">
        <v>70</v>
      </c>
      <c r="AG298" s="44" t="s">
        <v>314</v>
      </c>
      <c r="AH298" s="40" t="s">
        <v>2008</v>
      </c>
      <c r="AI298" s="44" t="s">
        <v>1743</v>
      </c>
      <c r="AJ298" s="44" t="s">
        <v>2009</v>
      </c>
      <c r="AK298" s="16" t="s">
        <v>60</v>
      </c>
      <c r="AL298" s="14" t="s">
        <v>1009</v>
      </c>
      <c r="AM298" s="14" t="s">
        <v>108</v>
      </c>
    </row>
    <row r="299" spans="1:39" s="31" customFormat="1" ht="30" customHeight="1">
      <c r="A299" s="11">
        <v>294</v>
      </c>
      <c r="B299" s="12" t="s">
        <v>2010</v>
      </c>
      <c r="C299" s="13">
        <f>VLOOKUP(B299,[1]Sheet1!$A$2:$B$443,2,FALSE)</f>
        <v>2038302</v>
      </c>
      <c r="D299" s="14">
        <v>132316781</v>
      </c>
      <c r="E299" s="15" t="s">
        <v>2011</v>
      </c>
      <c r="F299" s="15" t="s">
        <v>42</v>
      </c>
      <c r="G299" s="15" t="s">
        <v>591</v>
      </c>
      <c r="H299" s="15" t="s">
        <v>2012</v>
      </c>
      <c r="I299" s="16" t="s">
        <v>45</v>
      </c>
      <c r="J299" s="34" t="s">
        <v>1416</v>
      </c>
      <c r="K299" s="14" t="s">
        <v>46</v>
      </c>
      <c r="L299" s="18" t="s">
        <v>47</v>
      </c>
      <c r="M299" s="19" t="s">
        <v>155</v>
      </c>
      <c r="N299" s="20">
        <v>30377</v>
      </c>
      <c r="O299" s="34" t="s">
        <v>1539</v>
      </c>
      <c r="P299" s="11" t="s">
        <v>1540</v>
      </c>
      <c r="Q299" s="22">
        <v>42644</v>
      </c>
      <c r="R299" s="22">
        <v>42669</v>
      </c>
      <c r="S299" s="14" t="s">
        <v>1251</v>
      </c>
      <c r="T299" s="22">
        <v>40817</v>
      </c>
      <c r="U299" s="22">
        <v>40816</v>
      </c>
      <c r="V299" s="23">
        <v>251.75</v>
      </c>
      <c r="W299" s="24">
        <v>10</v>
      </c>
      <c r="X299" s="24">
        <v>6</v>
      </c>
      <c r="Y299" s="32">
        <f t="shared" ca="1" si="12"/>
        <v>35</v>
      </c>
      <c r="Z299" s="32">
        <f t="shared" ca="1" si="13"/>
        <v>2</v>
      </c>
      <c r="AA299" s="26">
        <f t="shared" si="14"/>
        <v>54149</v>
      </c>
      <c r="AB299" s="26" t="s">
        <v>2013</v>
      </c>
      <c r="AC299" s="14" t="s">
        <v>53</v>
      </c>
      <c r="AD299" s="27">
        <v>2015</v>
      </c>
      <c r="AE299" s="29" t="s">
        <v>212</v>
      </c>
      <c r="AF299" s="29" t="s">
        <v>70</v>
      </c>
      <c r="AG299" s="15" t="s">
        <v>396</v>
      </c>
      <c r="AH299" s="38">
        <v>16100104803620</v>
      </c>
      <c r="AI299" s="44" t="s">
        <v>1743</v>
      </c>
      <c r="AJ299" s="44" t="s">
        <v>2014</v>
      </c>
      <c r="AK299" s="16" t="s">
        <v>60</v>
      </c>
      <c r="AL299" s="14" t="s">
        <v>2015</v>
      </c>
      <c r="AM299" s="14" t="s">
        <v>62</v>
      </c>
    </row>
    <row r="300" spans="1:39" s="31" customFormat="1" ht="30" customHeight="1">
      <c r="A300" s="11">
        <v>295</v>
      </c>
      <c r="B300" s="12" t="s">
        <v>2016</v>
      </c>
      <c r="C300" s="13">
        <f>VLOOKUP(B300,[1]Sheet1!$A$2:$B$443,2,FALSE)</f>
        <v>5108201</v>
      </c>
      <c r="D300" s="14">
        <v>132320117</v>
      </c>
      <c r="E300" s="15" t="s">
        <v>2017</v>
      </c>
      <c r="F300" s="15" t="s">
        <v>43</v>
      </c>
      <c r="G300" s="15" t="s">
        <v>591</v>
      </c>
      <c r="H300" s="15" t="s">
        <v>2018</v>
      </c>
      <c r="I300" s="16" t="s">
        <v>45</v>
      </c>
      <c r="J300" s="34" t="s">
        <v>1416</v>
      </c>
      <c r="K300" s="14" t="s">
        <v>46</v>
      </c>
      <c r="L300" s="18" t="s">
        <v>47</v>
      </c>
      <c r="M300" s="19" t="s">
        <v>2019</v>
      </c>
      <c r="N300" s="20">
        <v>30229</v>
      </c>
      <c r="O300" s="34" t="s">
        <v>1539</v>
      </c>
      <c r="P300" s="11" t="s">
        <v>1540</v>
      </c>
      <c r="Q300" s="22">
        <v>42644</v>
      </c>
      <c r="R300" s="22">
        <v>42669</v>
      </c>
      <c r="S300" s="14" t="s">
        <v>1251</v>
      </c>
      <c r="T300" s="22">
        <v>41579</v>
      </c>
      <c r="U300" s="22">
        <v>41578</v>
      </c>
      <c r="V300" s="23">
        <v>315.43</v>
      </c>
      <c r="W300" s="24">
        <v>10</v>
      </c>
      <c r="X300" s="24">
        <v>6</v>
      </c>
      <c r="Y300" s="32">
        <f t="shared" ca="1" si="12"/>
        <v>35</v>
      </c>
      <c r="Z300" s="32">
        <f t="shared" ca="1" si="13"/>
        <v>7</v>
      </c>
      <c r="AA300" s="26">
        <f t="shared" si="14"/>
        <v>53997</v>
      </c>
      <c r="AB300" s="26" t="s">
        <v>2020</v>
      </c>
      <c r="AC300" s="14" t="s">
        <v>409</v>
      </c>
      <c r="AD300" s="27">
        <v>2012</v>
      </c>
      <c r="AE300" s="29" t="s">
        <v>255</v>
      </c>
      <c r="AF300" s="29" t="s">
        <v>55</v>
      </c>
      <c r="AG300" s="15" t="s">
        <v>246</v>
      </c>
      <c r="AH300" s="38" t="s">
        <v>2021</v>
      </c>
      <c r="AI300" s="15" t="s">
        <v>914</v>
      </c>
      <c r="AJ300" s="15" t="s">
        <v>255</v>
      </c>
      <c r="AK300" s="16" t="s">
        <v>60</v>
      </c>
      <c r="AL300" s="14" t="s">
        <v>189</v>
      </c>
      <c r="AM300" s="14" t="s">
        <v>129</v>
      </c>
    </row>
    <row r="301" spans="1:39" s="31" customFormat="1" ht="30" customHeight="1">
      <c r="A301" s="11">
        <v>296</v>
      </c>
      <c r="B301" s="43" t="s">
        <v>2022</v>
      </c>
      <c r="C301" s="13">
        <f>VLOOKUP(B301,[1]Sheet1!$A$2:$B$443,2,FALSE)</f>
        <v>17038401</v>
      </c>
      <c r="D301" s="11">
        <v>132326060</v>
      </c>
      <c r="E301" s="44" t="s">
        <v>2023</v>
      </c>
      <c r="F301" s="44" t="s">
        <v>43</v>
      </c>
      <c r="G301" s="44" t="s">
        <v>1528</v>
      </c>
      <c r="H301" s="44" t="s">
        <v>2024</v>
      </c>
      <c r="I301" s="16" t="s">
        <v>45</v>
      </c>
      <c r="J301" s="34" t="s">
        <v>2025</v>
      </c>
      <c r="K301" s="11" t="s">
        <v>184</v>
      </c>
      <c r="L301" s="18" t="s">
        <v>47</v>
      </c>
      <c r="M301" s="45" t="s">
        <v>530</v>
      </c>
      <c r="N301" s="46">
        <v>30758</v>
      </c>
      <c r="O301" s="34" t="s">
        <v>1539</v>
      </c>
      <c r="P301" s="11" t="s">
        <v>1540</v>
      </c>
      <c r="Q301" s="22">
        <v>42644</v>
      </c>
      <c r="R301" s="22">
        <v>42669</v>
      </c>
      <c r="S301" s="14" t="s">
        <v>1251</v>
      </c>
      <c r="T301" s="22">
        <v>41579</v>
      </c>
      <c r="U301" s="22">
        <v>41578</v>
      </c>
      <c r="V301" s="23">
        <v>216.3</v>
      </c>
      <c r="W301" s="24">
        <v>8</v>
      </c>
      <c r="X301" s="24">
        <v>9</v>
      </c>
      <c r="Y301" s="32">
        <f ca="1">IF(MONTH(TODAY())&gt;MONTH(N301),YEAR(TODAY())-YEAR(N301),YEAR(TODAY())-YEAR(N301)-1)</f>
        <v>34</v>
      </c>
      <c r="Z301" s="32">
        <f ca="1">IF(MONTH(TODAY())&gt;MONTH(N301),MONTH(TODAY())-MONTH(N301),MONTH(TODAY())+12-MONTH(N301))</f>
        <v>2</v>
      </c>
      <c r="AA301" s="26">
        <f>IF(S301="Profesor",(DATE(YEAR(N301)+70,MONTH(N301)+1,1)),(DATE(YEAR(N301)+65,MONTH(N301)+1,1)) )</f>
        <v>54514</v>
      </c>
      <c r="AB301" s="26" t="s">
        <v>2026</v>
      </c>
      <c r="AC301" s="11" t="s">
        <v>409</v>
      </c>
      <c r="AD301" s="48">
        <v>2011</v>
      </c>
      <c r="AE301" s="29" t="s">
        <v>322</v>
      </c>
      <c r="AF301" s="29" t="s">
        <v>55</v>
      </c>
      <c r="AG301" s="44" t="s">
        <v>518</v>
      </c>
      <c r="AH301" s="40" t="s">
        <v>2027</v>
      </c>
      <c r="AI301" s="44" t="s">
        <v>1743</v>
      </c>
      <c r="AJ301" s="44" t="s">
        <v>1858</v>
      </c>
      <c r="AK301" s="16" t="s">
        <v>60</v>
      </c>
      <c r="AL301" s="14" t="s">
        <v>1859</v>
      </c>
      <c r="AM301" s="14" t="s">
        <v>129</v>
      </c>
    </row>
    <row r="302" spans="1:39" s="31" customFormat="1" ht="30" customHeight="1">
      <c r="A302" s="11">
        <v>297</v>
      </c>
      <c r="B302" s="12" t="s">
        <v>2028</v>
      </c>
      <c r="C302" s="13">
        <f>VLOOKUP(B302,[1]Sheet1!$A$2:$B$443,2,FALSE)</f>
        <v>13057901</v>
      </c>
      <c r="D302" s="14">
        <v>132316785</v>
      </c>
      <c r="E302" s="15" t="s">
        <v>2029</v>
      </c>
      <c r="F302" s="15" t="s">
        <v>43</v>
      </c>
      <c r="G302" s="15" t="s">
        <v>591</v>
      </c>
      <c r="H302" s="15" t="s">
        <v>2030</v>
      </c>
      <c r="I302" s="16" t="s">
        <v>45</v>
      </c>
      <c r="J302" s="34" t="s">
        <v>1416</v>
      </c>
      <c r="K302" s="14" t="s">
        <v>46</v>
      </c>
      <c r="L302" s="18" t="s">
        <v>47</v>
      </c>
      <c r="M302" s="19" t="s">
        <v>2031</v>
      </c>
      <c r="N302" s="20">
        <v>28988</v>
      </c>
      <c r="O302" s="34" t="s">
        <v>1539</v>
      </c>
      <c r="P302" s="11" t="s">
        <v>1540</v>
      </c>
      <c r="Q302" s="22">
        <v>42644</v>
      </c>
      <c r="R302" s="22">
        <v>42669</v>
      </c>
      <c r="S302" s="14" t="s">
        <v>1251</v>
      </c>
      <c r="T302" s="22">
        <v>41671</v>
      </c>
      <c r="U302" s="22">
        <v>41669</v>
      </c>
      <c r="V302" s="23">
        <v>221.5</v>
      </c>
      <c r="W302" s="24">
        <v>10</v>
      </c>
      <c r="X302" s="24">
        <v>6</v>
      </c>
      <c r="Y302" s="32">
        <f t="shared" ca="1" si="12"/>
        <v>38</v>
      </c>
      <c r="Z302" s="32">
        <f t="shared" ca="1" si="13"/>
        <v>12</v>
      </c>
      <c r="AA302" s="26">
        <f t="shared" si="14"/>
        <v>52749</v>
      </c>
      <c r="AB302" s="26" t="s">
        <v>2032</v>
      </c>
      <c r="AC302" s="14" t="s">
        <v>409</v>
      </c>
      <c r="AD302" s="27">
        <v>2012</v>
      </c>
      <c r="AE302" s="29" t="s">
        <v>913</v>
      </c>
      <c r="AF302" s="29" t="s">
        <v>55</v>
      </c>
      <c r="AG302" s="15" t="s">
        <v>993</v>
      </c>
      <c r="AH302" s="40" t="s">
        <v>2033</v>
      </c>
      <c r="AI302" s="15" t="s">
        <v>971</v>
      </c>
      <c r="AJ302" s="15" t="s">
        <v>701</v>
      </c>
      <c r="AK302" s="16" t="s">
        <v>60</v>
      </c>
      <c r="AL302" s="14" t="s">
        <v>1326</v>
      </c>
      <c r="AM302" s="14" t="s">
        <v>97</v>
      </c>
    </row>
    <row r="303" spans="1:39" s="31" customFormat="1" ht="30" customHeight="1">
      <c r="A303" s="11">
        <v>298</v>
      </c>
      <c r="B303" s="43" t="s">
        <v>2034</v>
      </c>
      <c r="C303" s="13">
        <f>VLOOKUP(B303,[1]Sheet1!$A$2:$B$443,2,FALSE)</f>
        <v>4038401</v>
      </c>
      <c r="D303" s="43"/>
      <c r="E303" s="44" t="s">
        <v>2035</v>
      </c>
      <c r="F303" s="44" t="s">
        <v>43</v>
      </c>
      <c r="G303" s="15" t="s">
        <v>591</v>
      </c>
      <c r="H303" s="44" t="s">
        <v>2036</v>
      </c>
      <c r="I303" s="16" t="s">
        <v>45</v>
      </c>
      <c r="J303" s="34" t="s">
        <v>1471</v>
      </c>
      <c r="K303" s="43" t="s">
        <v>184</v>
      </c>
      <c r="L303" s="18" t="s">
        <v>47</v>
      </c>
      <c r="M303" s="49" t="s">
        <v>1496</v>
      </c>
      <c r="N303" s="46">
        <v>30745</v>
      </c>
      <c r="O303" s="34" t="s">
        <v>1539</v>
      </c>
      <c r="P303" s="11" t="s">
        <v>1540</v>
      </c>
      <c r="Q303" s="22">
        <v>42644</v>
      </c>
      <c r="R303" s="22">
        <v>42669</v>
      </c>
      <c r="S303" s="11" t="s">
        <v>1251</v>
      </c>
      <c r="T303" s="22">
        <v>41671</v>
      </c>
      <c r="U303" s="21">
        <v>41669</v>
      </c>
      <c r="V303" s="23">
        <v>380</v>
      </c>
      <c r="W303" s="11">
        <v>7</v>
      </c>
      <c r="X303" s="11">
        <v>10</v>
      </c>
      <c r="Y303" s="32">
        <f ca="1">IF(MONTH(TODAY())&gt;MONTH(N303),YEAR(TODAY())-YEAR(N303),YEAR(TODAY())-YEAR(N303)-1)</f>
        <v>34</v>
      </c>
      <c r="Z303" s="32">
        <f ca="1">IF(MONTH(TODAY())&gt;MONTH(N303),MONTH(TODAY())-MONTH(N303),MONTH(TODAY())+12-MONTH(N303))</f>
        <v>2</v>
      </c>
      <c r="AA303" s="26">
        <f>IF(S303="Profesor",(DATE(YEAR(N303)+70,MONTH(N303)+1,1)),(DATE(YEAR(N303)+65,MONTH(N303)+1,1)) )</f>
        <v>54514</v>
      </c>
      <c r="AB303" s="26" t="s">
        <v>2037</v>
      </c>
      <c r="AC303" s="11" t="s">
        <v>409</v>
      </c>
      <c r="AD303" s="48">
        <v>2011</v>
      </c>
      <c r="AE303" s="29" t="s">
        <v>255</v>
      </c>
      <c r="AF303" s="29" t="s">
        <v>55</v>
      </c>
      <c r="AG303" s="44" t="s">
        <v>518</v>
      </c>
      <c r="AH303" s="39">
        <v>12100104811178</v>
      </c>
      <c r="AI303" s="15" t="s">
        <v>656</v>
      </c>
      <c r="AJ303" s="15" t="s">
        <v>188</v>
      </c>
      <c r="AK303" s="16" t="s">
        <v>60</v>
      </c>
      <c r="AL303" s="14" t="s">
        <v>189</v>
      </c>
      <c r="AM303" s="14" t="s">
        <v>129</v>
      </c>
    </row>
    <row r="304" spans="1:39" s="31" customFormat="1" ht="30" customHeight="1">
      <c r="A304" s="11">
        <v>299</v>
      </c>
      <c r="B304" s="12" t="s">
        <v>2038</v>
      </c>
      <c r="C304" s="13">
        <f>VLOOKUP(B304,[1]Sheet1!$A$2:$B$443,2,FALSE)</f>
        <v>1127905</v>
      </c>
      <c r="D304" s="14">
        <v>132319453</v>
      </c>
      <c r="E304" s="15" t="s">
        <v>2039</v>
      </c>
      <c r="F304" s="15" t="s">
        <v>42</v>
      </c>
      <c r="G304" s="15" t="s">
        <v>1086</v>
      </c>
      <c r="H304" s="15" t="s">
        <v>2040</v>
      </c>
      <c r="I304" s="16" t="s">
        <v>45</v>
      </c>
      <c r="J304" s="34" t="s">
        <v>1416</v>
      </c>
      <c r="K304" s="14" t="s">
        <v>46</v>
      </c>
      <c r="L304" s="18" t="s">
        <v>47</v>
      </c>
      <c r="M304" s="19" t="s">
        <v>545</v>
      </c>
      <c r="N304" s="20">
        <v>29190</v>
      </c>
      <c r="O304" s="34" t="s">
        <v>1539</v>
      </c>
      <c r="P304" s="11" t="s">
        <v>1540</v>
      </c>
      <c r="Q304" s="22">
        <v>42644</v>
      </c>
      <c r="R304" s="22">
        <v>42669</v>
      </c>
      <c r="S304" s="14" t="s">
        <v>1251</v>
      </c>
      <c r="T304" s="22">
        <v>41760</v>
      </c>
      <c r="U304" s="22">
        <v>41759</v>
      </c>
      <c r="V304" s="23">
        <v>399.2</v>
      </c>
      <c r="W304" s="24">
        <v>10</v>
      </c>
      <c r="X304" s="24">
        <v>6</v>
      </c>
      <c r="Y304" s="32">
        <f t="shared" ca="1" si="12"/>
        <v>38</v>
      </c>
      <c r="Z304" s="32">
        <f t="shared" ca="1" si="13"/>
        <v>5</v>
      </c>
      <c r="AA304" s="26">
        <f t="shared" si="14"/>
        <v>52963</v>
      </c>
      <c r="AB304" s="26" t="s">
        <v>2041</v>
      </c>
      <c r="AC304" s="14" t="s">
        <v>53</v>
      </c>
      <c r="AD304" s="27">
        <v>2012</v>
      </c>
      <c r="AE304" s="29" t="s">
        <v>2042</v>
      </c>
      <c r="AF304" s="29" t="s">
        <v>70</v>
      </c>
      <c r="AG304" s="15" t="s">
        <v>1092</v>
      </c>
      <c r="AH304" s="39">
        <v>12100104804790</v>
      </c>
      <c r="AI304" s="15" t="s">
        <v>656</v>
      </c>
      <c r="AJ304" s="15" t="s">
        <v>1986</v>
      </c>
      <c r="AK304" s="16" t="s">
        <v>60</v>
      </c>
      <c r="AL304" s="14" t="s">
        <v>2043</v>
      </c>
      <c r="AM304" s="14" t="s">
        <v>599</v>
      </c>
    </row>
    <row r="305" spans="1:39" s="31" customFormat="1" ht="30" customHeight="1">
      <c r="A305" s="11">
        <v>300</v>
      </c>
      <c r="B305" s="43" t="s">
        <v>2044</v>
      </c>
      <c r="C305" s="13">
        <f>VLOOKUP(B305,[1]Sheet1!$A$2:$B$443,2,FALSE)</f>
        <v>25078303</v>
      </c>
      <c r="D305" s="11">
        <v>132326057</v>
      </c>
      <c r="E305" s="44" t="s">
        <v>2045</v>
      </c>
      <c r="F305" s="44" t="s">
        <v>43</v>
      </c>
      <c r="G305" s="44" t="s">
        <v>1784</v>
      </c>
      <c r="H305" s="44" t="s">
        <v>2046</v>
      </c>
      <c r="I305" s="16" t="s">
        <v>45</v>
      </c>
      <c r="J305" s="34" t="s">
        <v>2025</v>
      </c>
      <c r="K305" s="11" t="s">
        <v>46</v>
      </c>
      <c r="L305" s="18" t="s">
        <v>47</v>
      </c>
      <c r="M305" s="45" t="s">
        <v>155</v>
      </c>
      <c r="N305" s="46">
        <v>30522</v>
      </c>
      <c r="O305" s="34" t="s">
        <v>1539</v>
      </c>
      <c r="P305" s="11" t="s">
        <v>1540</v>
      </c>
      <c r="Q305" s="22">
        <v>42644</v>
      </c>
      <c r="R305" s="22">
        <v>42668</v>
      </c>
      <c r="S305" s="11" t="s">
        <v>1251</v>
      </c>
      <c r="T305" s="22">
        <v>41760</v>
      </c>
      <c r="U305" s="21">
        <v>41759</v>
      </c>
      <c r="V305" s="23">
        <v>277.3</v>
      </c>
      <c r="W305" s="11">
        <v>8</v>
      </c>
      <c r="X305" s="11">
        <v>9</v>
      </c>
      <c r="Y305" s="32">
        <f t="shared" ca="1" si="12"/>
        <v>34</v>
      </c>
      <c r="Z305" s="32">
        <f t="shared" ca="1" si="13"/>
        <v>10</v>
      </c>
      <c r="AA305" s="26">
        <f t="shared" si="14"/>
        <v>54271</v>
      </c>
      <c r="AB305" s="26" t="s">
        <v>2047</v>
      </c>
      <c r="AC305" s="11" t="s">
        <v>409</v>
      </c>
      <c r="AD305" s="48">
        <v>2012</v>
      </c>
      <c r="AE305" s="29" t="s">
        <v>627</v>
      </c>
      <c r="AF305" s="29" t="s">
        <v>70</v>
      </c>
      <c r="AG305" s="44" t="s">
        <v>196</v>
      </c>
      <c r="AH305" s="38">
        <v>14100104802367</v>
      </c>
      <c r="AI305" s="15" t="s">
        <v>914</v>
      </c>
      <c r="AJ305" s="15" t="s">
        <v>627</v>
      </c>
      <c r="AK305" s="16" t="s">
        <v>597</v>
      </c>
      <c r="AL305" s="14" t="s">
        <v>1163</v>
      </c>
      <c r="AM305" s="14" t="s">
        <v>599</v>
      </c>
    </row>
    <row r="306" spans="1:39" s="31" customFormat="1" ht="30" customHeight="1">
      <c r="A306" s="11">
        <v>301</v>
      </c>
      <c r="B306" s="43" t="s">
        <v>2048</v>
      </c>
      <c r="C306" s="13">
        <f>VLOOKUP(B306,[1]Sheet1!$A$2:$B$443,2,FALSE)</f>
        <v>23098303</v>
      </c>
      <c r="D306" s="43"/>
      <c r="E306" s="44" t="s">
        <v>2049</v>
      </c>
      <c r="F306" s="44" t="s">
        <v>43</v>
      </c>
      <c r="G306" s="15" t="s">
        <v>591</v>
      </c>
      <c r="H306" s="44" t="s">
        <v>2050</v>
      </c>
      <c r="I306" s="16" t="s">
        <v>45</v>
      </c>
      <c r="J306" s="34" t="s">
        <v>1471</v>
      </c>
      <c r="K306" s="43" t="s">
        <v>184</v>
      </c>
      <c r="L306" s="18" t="s">
        <v>47</v>
      </c>
      <c r="M306" s="49" t="s">
        <v>545</v>
      </c>
      <c r="N306" s="46">
        <v>30582</v>
      </c>
      <c r="O306" s="34" t="s">
        <v>1539</v>
      </c>
      <c r="P306" s="11" t="s">
        <v>1540</v>
      </c>
      <c r="Q306" s="22">
        <v>42644</v>
      </c>
      <c r="R306" s="22">
        <v>42669</v>
      </c>
      <c r="S306" s="11" t="s">
        <v>1251</v>
      </c>
      <c r="T306" s="22">
        <v>41760</v>
      </c>
      <c r="U306" s="21">
        <v>41759</v>
      </c>
      <c r="V306" s="23">
        <v>302.60000000000002</v>
      </c>
      <c r="W306" s="11">
        <v>7</v>
      </c>
      <c r="X306" s="11">
        <v>10</v>
      </c>
      <c r="Y306" s="32">
        <f t="shared" ca="1" si="12"/>
        <v>34</v>
      </c>
      <c r="Z306" s="32">
        <f t="shared" ca="1" si="13"/>
        <v>8</v>
      </c>
      <c r="AA306" s="26">
        <f t="shared" si="14"/>
        <v>54332</v>
      </c>
      <c r="AB306" s="26" t="s">
        <v>2051</v>
      </c>
      <c r="AC306" s="11" t="s">
        <v>409</v>
      </c>
      <c r="AD306" s="48">
        <v>2011</v>
      </c>
      <c r="AE306" s="29" t="s">
        <v>255</v>
      </c>
      <c r="AF306" s="29" t="s">
        <v>55</v>
      </c>
      <c r="AG306" s="44" t="s">
        <v>518</v>
      </c>
      <c r="AH306" s="38" t="s">
        <v>2052</v>
      </c>
      <c r="AI306" s="15" t="s">
        <v>656</v>
      </c>
      <c r="AJ306" s="15" t="s">
        <v>188</v>
      </c>
      <c r="AK306" s="16" t="s">
        <v>60</v>
      </c>
      <c r="AL306" s="14" t="s">
        <v>189</v>
      </c>
      <c r="AM306" s="14" t="s">
        <v>129</v>
      </c>
    </row>
    <row r="307" spans="1:39" s="31" customFormat="1" ht="30" customHeight="1">
      <c r="A307" s="11">
        <v>302</v>
      </c>
      <c r="B307" s="43" t="s">
        <v>2053</v>
      </c>
      <c r="C307" s="13">
        <f>VLOOKUP(B307,[1]Sheet1!$A$2:$B$443,2,FALSE)</f>
        <v>18088401</v>
      </c>
      <c r="D307" s="43"/>
      <c r="E307" s="44" t="s">
        <v>2054</v>
      </c>
      <c r="F307" s="44" t="s">
        <v>43</v>
      </c>
      <c r="G307" s="44" t="s">
        <v>2055</v>
      </c>
      <c r="H307" s="44" t="s">
        <v>2056</v>
      </c>
      <c r="I307" s="16" t="s">
        <v>45</v>
      </c>
      <c r="J307" s="34" t="s">
        <v>1471</v>
      </c>
      <c r="K307" s="43" t="s">
        <v>46</v>
      </c>
      <c r="L307" s="18" t="s">
        <v>47</v>
      </c>
      <c r="M307" s="49" t="s">
        <v>2057</v>
      </c>
      <c r="N307" s="46">
        <v>30912</v>
      </c>
      <c r="O307" s="34" t="s">
        <v>1539</v>
      </c>
      <c r="P307" s="11" t="s">
        <v>1540</v>
      </c>
      <c r="Q307" s="22">
        <v>42644</v>
      </c>
      <c r="R307" s="22">
        <v>42669</v>
      </c>
      <c r="S307" s="14" t="s">
        <v>1251</v>
      </c>
      <c r="T307" s="22">
        <v>43132</v>
      </c>
      <c r="U307" s="22">
        <v>43131</v>
      </c>
      <c r="V307" s="23">
        <v>322</v>
      </c>
      <c r="W307" s="11">
        <v>7</v>
      </c>
      <c r="X307" s="11">
        <v>10</v>
      </c>
      <c r="Y307" s="32">
        <f t="shared" ca="1" si="12"/>
        <v>33</v>
      </c>
      <c r="Z307" s="32">
        <f t="shared" ca="1" si="13"/>
        <v>9</v>
      </c>
      <c r="AA307" s="26">
        <f t="shared" si="14"/>
        <v>54667</v>
      </c>
      <c r="AB307" s="26" t="s">
        <v>2058</v>
      </c>
      <c r="AC307" s="11" t="s">
        <v>409</v>
      </c>
      <c r="AD307" s="48">
        <v>2012</v>
      </c>
      <c r="AE307" s="29" t="s">
        <v>759</v>
      </c>
      <c r="AF307" s="29" t="s">
        <v>70</v>
      </c>
      <c r="AG307" s="44" t="s">
        <v>1370</v>
      </c>
      <c r="AH307" s="38" t="s">
        <v>2059</v>
      </c>
      <c r="AI307" s="15" t="s">
        <v>914</v>
      </c>
      <c r="AJ307" s="15" t="s">
        <v>759</v>
      </c>
      <c r="AK307" s="16" t="s">
        <v>60</v>
      </c>
      <c r="AL307" s="14" t="s">
        <v>292</v>
      </c>
      <c r="AM307" s="14" t="s">
        <v>75</v>
      </c>
    </row>
    <row r="308" spans="1:39" s="31" customFormat="1" ht="30" customHeight="1">
      <c r="A308" s="11">
        <v>303</v>
      </c>
      <c r="B308" s="43" t="s">
        <v>2060</v>
      </c>
      <c r="C308" s="13">
        <f>VLOOKUP(B308,[1]Sheet1!$A$2:$B$443,2,FALSE)</f>
        <v>15128302</v>
      </c>
      <c r="D308" s="43"/>
      <c r="E308" s="44" t="s">
        <v>2061</v>
      </c>
      <c r="F308" s="44" t="s">
        <v>43</v>
      </c>
      <c r="G308" s="44" t="s">
        <v>2062</v>
      </c>
      <c r="H308" s="44" t="s">
        <v>2063</v>
      </c>
      <c r="I308" s="16" t="s">
        <v>45</v>
      </c>
      <c r="J308" s="34" t="s">
        <v>1471</v>
      </c>
      <c r="K308" s="43" t="s">
        <v>184</v>
      </c>
      <c r="L308" s="18" t="s">
        <v>47</v>
      </c>
      <c r="M308" s="49" t="s">
        <v>90</v>
      </c>
      <c r="N308" s="46">
        <v>30665</v>
      </c>
      <c r="O308" s="34" t="s">
        <v>1539</v>
      </c>
      <c r="P308" s="11" t="s">
        <v>1540</v>
      </c>
      <c r="Q308" s="22">
        <v>42644</v>
      </c>
      <c r="R308" s="22">
        <v>42668</v>
      </c>
      <c r="S308" s="11" t="s">
        <v>1251</v>
      </c>
      <c r="T308" s="22">
        <v>41760</v>
      </c>
      <c r="U308" s="21">
        <v>41759</v>
      </c>
      <c r="V308" s="23">
        <v>271.05</v>
      </c>
      <c r="W308" s="11">
        <v>7</v>
      </c>
      <c r="X308" s="11">
        <v>10</v>
      </c>
      <c r="Y308" s="32">
        <f t="shared" ca="1" si="12"/>
        <v>34</v>
      </c>
      <c r="Z308" s="32">
        <f t="shared" ca="1" si="13"/>
        <v>5</v>
      </c>
      <c r="AA308" s="26">
        <f t="shared" si="14"/>
        <v>54424</v>
      </c>
      <c r="AB308" s="26" t="s">
        <v>2064</v>
      </c>
      <c r="AC308" s="11" t="s">
        <v>409</v>
      </c>
      <c r="AD308" s="48">
        <v>2012</v>
      </c>
      <c r="AE308" s="28" t="s">
        <v>2065</v>
      </c>
      <c r="AF308" s="29" t="s">
        <v>70</v>
      </c>
      <c r="AG308" s="44" t="s">
        <v>314</v>
      </c>
      <c r="AH308" s="40" t="s">
        <v>2066</v>
      </c>
      <c r="AI308" s="15" t="s">
        <v>656</v>
      </c>
      <c r="AJ308" s="15" t="s">
        <v>1744</v>
      </c>
      <c r="AK308" s="16" t="s">
        <v>60</v>
      </c>
      <c r="AL308" s="14" t="s">
        <v>540</v>
      </c>
      <c r="AM308" s="14" t="s">
        <v>75</v>
      </c>
    </row>
    <row r="309" spans="1:39" s="31" customFormat="1" ht="30" customHeight="1">
      <c r="A309" s="11">
        <v>304</v>
      </c>
      <c r="B309" s="43" t="s">
        <v>2067</v>
      </c>
      <c r="C309" s="13">
        <f>VLOOKUP(B309,[1]Sheet1!$A$2:$B$443,2,FALSE)</f>
        <v>14117808</v>
      </c>
      <c r="D309" s="43"/>
      <c r="E309" s="44" t="s">
        <v>2068</v>
      </c>
      <c r="F309" s="44" t="s">
        <v>43</v>
      </c>
      <c r="G309" s="15" t="s">
        <v>591</v>
      </c>
      <c r="H309" s="44" t="s">
        <v>2069</v>
      </c>
      <c r="I309" s="16" t="s">
        <v>45</v>
      </c>
      <c r="J309" s="34" t="s">
        <v>1471</v>
      </c>
      <c r="K309" s="43" t="s">
        <v>46</v>
      </c>
      <c r="L309" s="18" t="s">
        <v>47</v>
      </c>
      <c r="M309" s="49" t="s">
        <v>545</v>
      </c>
      <c r="N309" s="46">
        <v>28808</v>
      </c>
      <c r="O309" s="34" t="s">
        <v>1539</v>
      </c>
      <c r="P309" s="11" t="s">
        <v>1540</v>
      </c>
      <c r="Q309" s="22">
        <v>42644</v>
      </c>
      <c r="R309" s="22">
        <v>42669</v>
      </c>
      <c r="S309" s="14" t="s">
        <v>1251</v>
      </c>
      <c r="T309" s="22">
        <v>41821</v>
      </c>
      <c r="U309" s="21">
        <v>41820</v>
      </c>
      <c r="V309" s="23">
        <v>279.75</v>
      </c>
      <c r="W309" s="11">
        <v>7</v>
      </c>
      <c r="X309" s="11">
        <v>10</v>
      </c>
      <c r="Y309" s="32">
        <f t="shared" ca="1" si="12"/>
        <v>39</v>
      </c>
      <c r="Z309" s="32">
        <f t="shared" ca="1" si="13"/>
        <v>6</v>
      </c>
      <c r="AA309" s="26">
        <f t="shared" si="14"/>
        <v>52566</v>
      </c>
      <c r="AB309" s="26" t="s">
        <v>2070</v>
      </c>
      <c r="AC309" s="11" t="s">
        <v>409</v>
      </c>
      <c r="AD309" s="48">
        <v>2011</v>
      </c>
      <c r="AE309" s="29" t="s">
        <v>255</v>
      </c>
      <c r="AF309" s="29" t="s">
        <v>55</v>
      </c>
      <c r="AG309" s="44" t="s">
        <v>518</v>
      </c>
      <c r="AH309" s="38" t="s">
        <v>2071</v>
      </c>
      <c r="AI309" s="15" t="s">
        <v>656</v>
      </c>
      <c r="AJ309" s="15" t="s">
        <v>188</v>
      </c>
      <c r="AK309" s="16" t="s">
        <v>60</v>
      </c>
      <c r="AL309" s="14" t="s">
        <v>189</v>
      </c>
      <c r="AM309" s="14" t="s">
        <v>129</v>
      </c>
    </row>
    <row r="310" spans="1:39" s="31" customFormat="1" ht="30" customHeight="1">
      <c r="A310" s="11">
        <v>305</v>
      </c>
      <c r="B310" s="43" t="s">
        <v>2072</v>
      </c>
      <c r="C310" s="13">
        <f>VLOOKUP(B310,[1]Sheet1!$A$2:$B$443,2,FALSE)</f>
        <v>6068210</v>
      </c>
      <c r="D310" s="43"/>
      <c r="E310" s="44" t="s">
        <v>2073</v>
      </c>
      <c r="F310" s="44" t="s">
        <v>43</v>
      </c>
      <c r="G310" s="15" t="s">
        <v>591</v>
      </c>
      <c r="H310" s="44" t="s">
        <v>2074</v>
      </c>
      <c r="I310" s="16" t="s">
        <v>45</v>
      </c>
      <c r="J310" s="34" t="s">
        <v>1471</v>
      </c>
      <c r="K310" s="43" t="s">
        <v>46</v>
      </c>
      <c r="L310" s="18" t="s">
        <v>47</v>
      </c>
      <c r="M310" s="49" t="s">
        <v>2075</v>
      </c>
      <c r="N310" s="46">
        <v>30108</v>
      </c>
      <c r="O310" s="34" t="s">
        <v>1539</v>
      </c>
      <c r="P310" s="11" t="s">
        <v>1540</v>
      </c>
      <c r="Q310" s="22">
        <v>42644</v>
      </c>
      <c r="R310" s="22">
        <v>42669</v>
      </c>
      <c r="S310" s="14" t="s">
        <v>1251</v>
      </c>
      <c r="T310" s="22">
        <v>42309</v>
      </c>
      <c r="U310" s="21">
        <v>42308</v>
      </c>
      <c r="V310" s="23">
        <v>207.39</v>
      </c>
      <c r="W310" s="11">
        <v>7</v>
      </c>
      <c r="X310" s="11">
        <v>10</v>
      </c>
      <c r="Y310" s="32">
        <f t="shared" ca="1" si="12"/>
        <v>35</v>
      </c>
      <c r="Z310" s="32">
        <f t="shared" ca="1" si="13"/>
        <v>11</v>
      </c>
      <c r="AA310" s="26">
        <f t="shared" si="14"/>
        <v>53874</v>
      </c>
      <c r="AB310" s="26" t="s">
        <v>2076</v>
      </c>
      <c r="AC310" s="11" t="s">
        <v>409</v>
      </c>
      <c r="AD310" s="48">
        <v>2011</v>
      </c>
      <c r="AE310" s="29" t="s">
        <v>721</v>
      </c>
      <c r="AF310" s="29" t="s">
        <v>55</v>
      </c>
      <c r="AG310" s="44" t="s">
        <v>518</v>
      </c>
      <c r="AH310" s="39">
        <v>12100104810853</v>
      </c>
      <c r="AI310" s="15" t="s">
        <v>656</v>
      </c>
      <c r="AJ310" s="15" t="s">
        <v>915</v>
      </c>
      <c r="AK310" s="16" t="s">
        <v>60</v>
      </c>
      <c r="AL310" s="14" t="s">
        <v>96</v>
      </c>
      <c r="AM310" s="14" t="s">
        <v>97</v>
      </c>
    </row>
    <row r="311" spans="1:39" s="31" customFormat="1" ht="30" customHeight="1">
      <c r="A311" s="11">
        <v>306</v>
      </c>
      <c r="B311" s="43" t="s">
        <v>2077</v>
      </c>
      <c r="C311" s="13">
        <f>VLOOKUP(B311,[1]Sheet1!$A$2:$B$443,2,FALSE)</f>
        <v>5078503</v>
      </c>
      <c r="D311" s="4"/>
      <c r="E311" s="44" t="s">
        <v>2078</v>
      </c>
      <c r="F311" s="44" t="s">
        <v>42</v>
      </c>
      <c r="G311" s="15" t="s">
        <v>591</v>
      </c>
      <c r="H311" s="44" t="s">
        <v>2079</v>
      </c>
      <c r="I311" s="16" t="s">
        <v>45</v>
      </c>
      <c r="J311" s="34" t="s">
        <v>1439</v>
      </c>
      <c r="K311" s="11" t="s">
        <v>46</v>
      </c>
      <c r="L311" s="18" t="s">
        <v>47</v>
      </c>
      <c r="M311" s="45" t="s">
        <v>2080</v>
      </c>
      <c r="N311" s="46">
        <v>31233</v>
      </c>
      <c r="O311" s="34" t="s">
        <v>1539</v>
      </c>
      <c r="P311" s="11" t="s">
        <v>1540</v>
      </c>
      <c r="Q311" s="22">
        <v>42644</v>
      </c>
      <c r="R311" s="22">
        <v>42669</v>
      </c>
      <c r="S311" s="11" t="s">
        <v>1251</v>
      </c>
      <c r="T311" s="21">
        <v>42522</v>
      </c>
      <c r="U311" s="21">
        <v>42521</v>
      </c>
      <c r="V311" s="23">
        <v>233.93</v>
      </c>
      <c r="W311" s="11">
        <v>5</v>
      </c>
      <c r="X311" s="11">
        <v>10</v>
      </c>
      <c r="Y311" s="32">
        <f t="shared" ca="1" si="12"/>
        <v>32</v>
      </c>
      <c r="Z311" s="32">
        <f t="shared" ca="1" si="13"/>
        <v>10</v>
      </c>
      <c r="AA311" s="26">
        <f t="shared" si="14"/>
        <v>55001</v>
      </c>
      <c r="AB311" s="26" t="s">
        <v>43</v>
      </c>
      <c r="AC311" s="11" t="s">
        <v>53</v>
      </c>
      <c r="AD311" s="48">
        <v>2016</v>
      </c>
      <c r="AE311" s="28" t="s">
        <v>54</v>
      </c>
      <c r="AF311" s="28" t="s">
        <v>55</v>
      </c>
      <c r="AG311" s="44" t="s">
        <v>396</v>
      </c>
      <c r="AH311" s="37" t="s">
        <v>2081</v>
      </c>
      <c r="AI311" s="44" t="s">
        <v>1743</v>
      </c>
      <c r="AJ311" s="44" t="s">
        <v>520</v>
      </c>
      <c r="AK311" s="16" t="s">
        <v>60</v>
      </c>
      <c r="AL311" s="14" t="s">
        <v>550</v>
      </c>
      <c r="AM311" s="14" t="s">
        <v>62</v>
      </c>
    </row>
    <row r="312" spans="1:39" s="31" customFormat="1" ht="30" customHeight="1">
      <c r="A312" s="11">
        <v>307</v>
      </c>
      <c r="B312" s="43" t="s">
        <v>2082</v>
      </c>
      <c r="C312" s="13">
        <f>VLOOKUP(B312,[1]Sheet1!$A$2:$B$443,2,FALSE)</f>
        <v>4018502</v>
      </c>
      <c r="D312" s="4"/>
      <c r="E312" s="44" t="s">
        <v>2083</v>
      </c>
      <c r="F312" s="44" t="s">
        <v>43</v>
      </c>
      <c r="G312" s="44" t="s">
        <v>2084</v>
      </c>
      <c r="H312" s="44" t="s">
        <v>2085</v>
      </c>
      <c r="I312" s="16" t="s">
        <v>45</v>
      </c>
      <c r="J312" s="34" t="s">
        <v>1439</v>
      </c>
      <c r="K312" s="11" t="s">
        <v>46</v>
      </c>
      <c r="L312" s="18" t="s">
        <v>47</v>
      </c>
      <c r="M312" s="45" t="s">
        <v>545</v>
      </c>
      <c r="N312" s="46">
        <v>31051</v>
      </c>
      <c r="O312" s="34" t="s">
        <v>1539</v>
      </c>
      <c r="P312" s="11" t="s">
        <v>1540</v>
      </c>
      <c r="Q312" s="22">
        <v>42644</v>
      </c>
      <c r="R312" s="22">
        <v>42669</v>
      </c>
      <c r="S312" s="11" t="s">
        <v>1251</v>
      </c>
      <c r="T312" s="21">
        <v>42522</v>
      </c>
      <c r="U312" s="21">
        <v>42521</v>
      </c>
      <c r="V312" s="23">
        <v>302.18</v>
      </c>
      <c r="W312" s="11">
        <v>5</v>
      </c>
      <c r="X312" s="11">
        <v>10</v>
      </c>
      <c r="Y312" s="32">
        <f t="shared" ca="1" si="12"/>
        <v>33</v>
      </c>
      <c r="Z312" s="32">
        <f t="shared" ca="1" si="13"/>
        <v>4</v>
      </c>
      <c r="AA312" s="26">
        <f t="shared" si="14"/>
        <v>54820</v>
      </c>
      <c r="AB312" s="26" t="s">
        <v>43</v>
      </c>
      <c r="AC312" s="11" t="s">
        <v>409</v>
      </c>
      <c r="AD312" s="48">
        <v>2010</v>
      </c>
      <c r="AE312" s="29" t="s">
        <v>627</v>
      </c>
      <c r="AF312" s="29" t="s">
        <v>70</v>
      </c>
      <c r="AG312" s="44" t="s">
        <v>2086</v>
      </c>
      <c r="AH312" s="38">
        <v>14100104803180</v>
      </c>
      <c r="AI312" s="15" t="s">
        <v>914</v>
      </c>
      <c r="AJ312" s="15" t="s">
        <v>2087</v>
      </c>
      <c r="AK312" s="16" t="s">
        <v>60</v>
      </c>
      <c r="AL312" s="14" t="s">
        <v>1163</v>
      </c>
      <c r="AM312" s="14" t="s">
        <v>599</v>
      </c>
    </row>
    <row r="313" spans="1:39" s="31" customFormat="1" ht="30" customHeight="1">
      <c r="A313" s="11">
        <v>308</v>
      </c>
      <c r="B313" s="43" t="s">
        <v>2088</v>
      </c>
      <c r="C313" s="13">
        <f>VLOOKUP(B313,[1]Sheet1!$A$2:$B$443,2,FALSE)</f>
        <v>12058701</v>
      </c>
      <c r="D313" s="11"/>
      <c r="E313" s="44" t="s">
        <v>2089</v>
      </c>
      <c r="F313" s="44" t="s">
        <v>43</v>
      </c>
      <c r="G313" s="44" t="s">
        <v>2090</v>
      </c>
      <c r="H313" s="44" t="s">
        <v>2091</v>
      </c>
      <c r="I313" s="16" t="s">
        <v>45</v>
      </c>
      <c r="J313" s="17">
        <v>41244</v>
      </c>
      <c r="K313" s="43" t="s">
        <v>184</v>
      </c>
      <c r="L313" s="18" t="s">
        <v>47</v>
      </c>
      <c r="M313" s="49" t="s">
        <v>371</v>
      </c>
      <c r="N313" s="46">
        <v>31909</v>
      </c>
      <c r="O313" s="34" t="s">
        <v>1539</v>
      </c>
      <c r="P313" s="11" t="s">
        <v>1540</v>
      </c>
      <c r="Q313" s="22">
        <v>42644</v>
      </c>
      <c r="R313" s="22" t="s">
        <v>2092</v>
      </c>
      <c r="S313" s="11" t="s">
        <v>1251</v>
      </c>
      <c r="T313" s="22">
        <v>42522</v>
      </c>
      <c r="U313" s="22">
        <v>42521</v>
      </c>
      <c r="V313" s="23">
        <v>226.5</v>
      </c>
      <c r="W313" s="11">
        <v>3</v>
      </c>
      <c r="X313" s="11">
        <v>10</v>
      </c>
      <c r="Y313" s="32">
        <f t="shared" ca="1" si="12"/>
        <v>30</v>
      </c>
      <c r="Z313" s="32">
        <f t="shared" ca="1" si="13"/>
        <v>12</v>
      </c>
      <c r="AA313" s="26">
        <f t="shared" si="14"/>
        <v>55671</v>
      </c>
      <c r="AB313" s="26" t="s">
        <v>2093</v>
      </c>
      <c r="AC313" s="11" t="s">
        <v>409</v>
      </c>
      <c r="AD313" s="48">
        <v>2011</v>
      </c>
      <c r="AE313" s="29" t="s">
        <v>1845</v>
      </c>
      <c r="AF313" s="29" t="s">
        <v>70</v>
      </c>
      <c r="AG313" s="44" t="s">
        <v>71</v>
      </c>
      <c r="AH313" s="40" t="s">
        <v>2094</v>
      </c>
      <c r="AI313" s="15" t="s">
        <v>971</v>
      </c>
      <c r="AJ313" s="15" t="s">
        <v>2095</v>
      </c>
      <c r="AK313" s="16" t="s">
        <v>60</v>
      </c>
      <c r="AL313" s="14" t="s">
        <v>1534</v>
      </c>
      <c r="AM313" s="14" t="s">
        <v>129</v>
      </c>
    </row>
    <row r="314" spans="1:39" s="31" customFormat="1" ht="30" customHeight="1">
      <c r="A314" s="11">
        <v>309</v>
      </c>
      <c r="B314" s="43" t="s">
        <v>2096</v>
      </c>
      <c r="C314" s="13">
        <f>VLOOKUP(B314,[1]Sheet1!$A$2:$B$443,2,FALSE)</f>
        <v>14077603</v>
      </c>
      <c r="D314" s="43"/>
      <c r="E314" s="44" t="s">
        <v>2097</v>
      </c>
      <c r="F314" s="44" t="s">
        <v>43</v>
      </c>
      <c r="G314" s="44" t="s">
        <v>1703</v>
      </c>
      <c r="H314" s="44" t="s">
        <v>2098</v>
      </c>
      <c r="I314" s="16" t="s">
        <v>45</v>
      </c>
      <c r="J314" s="34" t="s">
        <v>1471</v>
      </c>
      <c r="K314" s="43" t="s">
        <v>46</v>
      </c>
      <c r="L314" s="18" t="s">
        <v>47</v>
      </c>
      <c r="M314" s="49" t="s">
        <v>2099</v>
      </c>
      <c r="N314" s="46">
        <v>27955</v>
      </c>
      <c r="O314" s="34" t="s">
        <v>1539</v>
      </c>
      <c r="P314" s="11" t="s">
        <v>1540</v>
      </c>
      <c r="Q314" s="22">
        <v>42644</v>
      </c>
      <c r="R314" s="22">
        <v>42669</v>
      </c>
      <c r="S314" s="14" t="s">
        <v>1251</v>
      </c>
      <c r="T314" s="22">
        <v>42552</v>
      </c>
      <c r="U314" s="22">
        <v>42551</v>
      </c>
      <c r="V314" s="23">
        <v>202.5</v>
      </c>
      <c r="W314" s="11">
        <v>7</v>
      </c>
      <c r="X314" s="11">
        <v>10</v>
      </c>
      <c r="Y314" s="32">
        <f t="shared" ca="1" si="12"/>
        <v>41</v>
      </c>
      <c r="Z314" s="32">
        <f t="shared" ca="1" si="13"/>
        <v>10</v>
      </c>
      <c r="AA314" s="26">
        <f t="shared" si="14"/>
        <v>51714</v>
      </c>
      <c r="AB314" s="26" t="s">
        <v>2100</v>
      </c>
      <c r="AC314" s="11" t="s">
        <v>409</v>
      </c>
      <c r="AD314" s="48">
        <v>2007</v>
      </c>
      <c r="AE314" s="29" t="s">
        <v>317</v>
      </c>
      <c r="AF314" s="29" t="s">
        <v>70</v>
      </c>
      <c r="AG314" s="44" t="s">
        <v>71</v>
      </c>
      <c r="AH314" s="40" t="s">
        <v>2101</v>
      </c>
      <c r="AI314" s="15" t="s">
        <v>656</v>
      </c>
      <c r="AJ314" s="15" t="s">
        <v>317</v>
      </c>
      <c r="AK314" s="16" t="s">
        <v>60</v>
      </c>
      <c r="AL314" s="14" t="s">
        <v>827</v>
      </c>
      <c r="AM314" s="14" t="s">
        <v>129</v>
      </c>
    </row>
    <row r="315" spans="1:39" s="31" customFormat="1" ht="30" customHeight="1">
      <c r="A315" s="11">
        <v>310</v>
      </c>
      <c r="B315" s="43" t="s">
        <v>2102</v>
      </c>
      <c r="C315" s="13">
        <f>VLOOKUP(B315,[1]Sheet1!$A$2:$B$443,2,FALSE)</f>
        <v>3038401</v>
      </c>
      <c r="D315" s="43" t="s">
        <v>2103</v>
      </c>
      <c r="E315" s="44" t="s">
        <v>2104</v>
      </c>
      <c r="F315" s="44" t="s">
        <v>43</v>
      </c>
      <c r="G315" s="15" t="s">
        <v>591</v>
      </c>
      <c r="H315" s="44" t="s">
        <v>2105</v>
      </c>
      <c r="I315" s="16" t="s">
        <v>45</v>
      </c>
      <c r="J315" s="34" t="s">
        <v>1471</v>
      </c>
      <c r="K315" s="43" t="s">
        <v>184</v>
      </c>
      <c r="L315" s="18" t="s">
        <v>47</v>
      </c>
      <c r="M315" s="49" t="s">
        <v>371</v>
      </c>
      <c r="N315" s="46">
        <v>30744</v>
      </c>
      <c r="O315" s="34" t="s">
        <v>1539</v>
      </c>
      <c r="P315" s="11" t="s">
        <v>1540</v>
      </c>
      <c r="Q315" s="22">
        <v>42644</v>
      </c>
      <c r="R315" s="22">
        <v>42669</v>
      </c>
      <c r="S315" s="14" t="s">
        <v>1251</v>
      </c>
      <c r="T315" s="22">
        <v>42552</v>
      </c>
      <c r="U315" s="22">
        <v>42551</v>
      </c>
      <c r="V315" s="23">
        <v>206.9</v>
      </c>
      <c r="W315" s="11">
        <v>7</v>
      </c>
      <c r="X315" s="11">
        <v>10</v>
      </c>
      <c r="Y315" s="32">
        <f t="shared" ca="1" si="12"/>
        <v>34</v>
      </c>
      <c r="Z315" s="32">
        <f t="shared" ca="1" si="13"/>
        <v>2</v>
      </c>
      <c r="AA315" s="26">
        <f t="shared" si="14"/>
        <v>54514</v>
      </c>
      <c r="AB315" s="26" t="s">
        <v>43</v>
      </c>
      <c r="AC315" s="11" t="s">
        <v>409</v>
      </c>
      <c r="AD315" s="48">
        <v>2011</v>
      </c>
      <c r="AE315" s="29" t="s">
        <v>913</v>
      </c>
      <c r="AF315" s="29" t="s">
        <v>55</v>
      </c>
      <c r="AG315" s="44" t="s">
        <v>993</v>
      </c>
      <c r="AH315" s="40" t="s">
        <v>2106</v>
      </c>
      <c r="AI315" s="15" t="s">
        <v>971</v>
      </c>
      <c r="AJ315" s="15" t="s">
        <v>915</v>
      </c>
      <c r="AK315" s="16" t="s">
        <v>60</v>
      </c>
      <c r="AL315" s="14" t="s">
        <v>96</v>
      </c>
      <c r="AM315" s="14" t="s">
        <v>97</v>
      </c>
    </row>
    <row r="316" spans="1:39" s="31" customFormat="1" ht="30" customHeight="1">
      <c r="A316" s="11">
        <v>311</v>
      </c>
      <c r="B316" s="43" t="s">
        <v>2107</v>
      </c>
      <c r="C316" s="13">
        <f>VLOOKUP(B316,[1]Sheet1!$A$2:$B$443,2,FALSE)</f>
        <v>801128402</v>
      </c>
      <c r="D316" s="11"/>
      <c r="E316" s="44" t="s">
        <v>2108</v>
      </c>
      <c r="F316" s="44" t="s">
        <v>43</v>
      </c>
      <c r="G316" s="44" t="s">
        <v>2109</v>
      </c>
      <c r="H316" s="44" t="s">
        <v>2110</v>
      </c>
      <c r="I316" s="16" t="s">
        <v>45</v>
      </c>
      <c r="J316" s="17">
        <v>41244</v>
      </c>
      <c r="K316" s="43" t="s">
        <v>46</v>
      </c>
      <c r="L316" s="18" t="s">
        <v>47</v>
      </c>
      <c r="M316" s="49" t="s">
        <v>90</v>
      </c>
      <c r="N316" s="46">
        <v>31017</v>
      </c>
      <c r="O316" s="34" t="s">
        <v>1539</v>
      </c>
      <c r="P316" s="11" t="s">
        <v>1540</v>
      </c>
      <c r="Q316" s="22">
        <v>42644</v>
      </c>
      <c r="R316" s="22">
        <v>42669</v>
      </c>
      <c r="S316" s="11" t="s">
        <v>1251</v>
      </c>
      <c r="T316" s="22">
        <v>42552</v>
      </c>
      <c r="U316" s="22">
        <v>42551</v>
      </c>
      <c r="V316" s="23">
        <v>222.04</v>
      </c>
      <c r="W316" s="11">
        <v>3</v>
      </c>
      <c r="X316" s="11">
        <v>10</v>
      </c>
      <c r="Y316" s="32">
        <f t="shared" ca="1" si="12"/>
        <v>33</v>
      </c>
      <c r="Z316" s="32">
        <f t="shared" ca="1" si="13"/>
        <v>5</v>
      </c>
      <c r="AA316" s="26">
        <f t="shared" si="14"/>
        <v>54789</v>
      </c>
      <c r="AB316" s="26" t="s">
        <v>2111</v>
      </c>
      <c r="AC316" s="11" t="s">
        <v>409</v>
      </c>
      <c r="AD316" s="48">
        <v>2012</v>
      </c>
      <c r="AE316" s="29" t="s">
        <v>627</v>
      </c>
      <c r="AF316" s="29" t="s">
        <v>70</v>
      </c>
      <c r="AG316" s="44" t="s">
        <v>71</v>
      </c>
      <c r="AH316" s="40" t="s">
        <v>2112</v>
      </c>
      <c r="AI316" s="15" t="s">
        <v>971</v>
      </c>
      <c r="AJ316" s="15" t="s">
        <v>627</v>
      </c>
      <c r="AK316" s="16" t="s">
        <v>60</v>
      </c>
      <c r="AL316" s="14" t="s">
        <v>1163</v>
      </c>
      <c r="AM316" s="14" t="s">
        <v>599</v>
      </c>
    </row>
    <row r="317" spans="1:39" s="31" customFormat="1" ht="30" customHeight="1">
      <c r="A317" s="11">
        <v>312</v>
      </c>
      <c r="B317" s="43" t="s">
        <v>2113</v>
      </c>
      <c r="C317" s="13">
        <f>VLOOKUP(B317,[1]Sheet1!$A$2:$B$443,2,FALSE)</f>
        <v>17028202</v>
      </c>
      <c r="D317" s="43"/>
      <c r="E317" s="44" t="s">
        <v>2114</v>
      </c>
      <c r="F317" s="44" t="s">
        <v>2115</v>
      </c>
      <c r="G317" s="44" t="s">
        <v>1663</v>
      </c>
      <c r="H317" s="44" t="s">
        <v>2116</v>
      </c>
      <c r="I317" s="16" t="s">
        <v>45</v>
      </c>
      <c r="J317" s="34" t="s">
        <v>1471</v>
      </c>
      <c r="K317" s="43" t="s">
        <v>184</v>
      </c>
      <c r="L317" s="18" t="s">
        <v>47</v>
      </c>
      <c r="M317" s="49" t="s">
        <v>545</v>
      </c>
      <c r="N317" s="46">
        <v>29999</v>
      </c>
      <c r="O317" s="34" t="s">
        <v>1539</v>
      </c>
      <c r="P317" s="11" t="s">
        <v>1540</v>
      </c>
      <c r="Q317" s="22">
        <v>42826</v>
      </c>
      <c r="R317" s="22">
        <v>42879</v>
      </c>
      <c r="S317" s="14" t="s">
        <v>1251</v>
      </c>
      <c r="T317" s="22">
        <v>41974</v>
      </c>
      <c r="U317" s="22">
        <v>41973</v>
      </c>
      <c r="V317" s="23">
        <v>223.71</v>
      </c>
      <c r="W317" s="11">
        <v>8</v>
      </c>
      <c r="X317" s="11">
        <v>4</v>
      </c>
      <c r="Y317" s="32">
        <f t="shared" ca="1" si="12"/>
        <v>36</v>
      </c>
      <c r="Z317" s="32">
        <f t="shared" ca="1" si="13"/>
        <v>3</v>
      </c>
      <c r="AA317" s="26">
        <f t="shared" si="14"/>
        <v>53752</v>
      </c>
      <c r="AB317" s="26" t="s">
        <v>2117</v>
      </c>
      <c r="AC317" s="11" t="s">
        <v>53</v>
      </c>
      <c r="AD317" s="11">
        <v>2018</v>
      </c>
      <c r="AE317" s="44" t="s">
        <v>168</v>
      </c>
      <c r="AF317" s="44" t="s">
        <v>70</v>
      </c>
      <c r="AG317" s="44" t="s">
        <v>1668</v>
      </c>
      <c r="AH317" s="40" t="s">
        <v>2118</v>
      </c>
      <c r="AI317" s="15" t="s">
        <v>914</v>
      </c>
      <c r="AJ317" s="15" t="s">
        <v>1667</v>
      </c>
      <c r="AK317" s="16" t="s">
        <v>60</v>
      </c>
      <c r="AL317" s="14" t="s">
        <v>96</v>
      </c>
      <c r="AM317" s="14" t="s">
        <v>97</v>
      </c>
    </row>
    <row r="318" spans="1:39" s="42" customFormat="1" ht="30" customHeight="1">
      <c r="A318" s="11">
        <v>313</v>
      </c>
      <c r="B318" s="43" t="s">
        <v>2119</v>
      </c>
      <c r="C318" s="13">
        <f>VLOOKUP(B318,[1]Sheet1!$A$2:$B$443,2,FALSE)</f>
        <v>27088401</v>
      </c>
      <c r="D318" s="43"/>
      <c r="E318" s="44" t="s">
        <v>2120</v>
      </c>
      <c r="F318" s="15" t="s">
        <v>43</v>
      </c>
      <c r="G318" s="44" t="s">
        <v>1784</v>
      </c>
      <c r="H318" s="44" t="s">
        <v>2121</v>
      </c>
      <c r="I318" s="16" t="s">
        <v>45</v>
      </c>
      <c r="J318" s="34" t="s">
        <v>1471</v>
      </c>
      <c r="K318" s="43" t="s">
        <v>46</v>
      </c>
      <c r="L318" s="18" t="s">
        <v>47</v>
      </c>
      <c r="M318" s="49" t="s">
        <v>2122</v>
      </c>
      <c r="N318" s="46">
        <v>30921</v>
      </c>
      <c r="O318" s="34" t="s">
        <v>1539</v>
      </c>
      <c r="P318" s="11" t="s">
        <v>1540</v>
      </c>
      <c r="Q318" s="22">
        <v>42826</v>
      </c>
      <c r="R318" s="22">
        <v>42879</v>
      </c>
      <c r="S318" s="11" t="s">
        <v>1251</v>
      </c>
      <c r="T318" s="22">
        <v>41974</v>
      </c>
      <c r="U318" s="22">
        <v>41973</v>
      </c>
      <c r="V318" s="23">
        <v>239.18</v>
      </c>
      <c r="W318" s="11">
        <v>8</v>
      </c>
      <c r="X318" s="11">
        <v>4</v>
      </c>
      <c r="Y318" s="25">
        <f ca="1">IF(MONTH(TODAY())&gt;MONTH(N318),YEAR(TODAY())-YEAR(N318),YEAR(TODAY())-YEAR(N318)-1)</f>
        <v>33</v>
      </c>
      <c r="Z318" s="25">
        <f ca="1">IF(MONTH(TODAY())&gt;MONTH(N318),MONTH(TODAY())-MONTH(N318),MONTH(TODAY())+12-MONTH(N318))</f>
        <v>9</v>
      </c>
      <c r="AA318" s="26">
        <f>IF(S318="Profesor",(DATE(YEAR(N318)+70,MONTH(N318)+1,1)),(DATE(YEAR(N318)+65,MONTH(N318)+1,1)) )</f>
        <v>54667</v>
      </c>
      <c r="AB318" s="26" t="s">
        <v>2123</v>
      </c>
      <c r="AC318" s="11" t="s">
        <v>409</v>
      </c>
      <c r="AD318" s="48">
        <v>2013</v>
      </c>
      <c r="AE318" s="29" t="s">
        <v>627</v>
      </c>
      <c r="AF318" s="29" t="s">
        <v>70</v>
      </c>
      <c r="AG318" s="44" t="s">
        <v>1977</v>
      </c>
      <c r="AH318" s="38">
        <v>14100104803828</v>
      </c>
      <c r="AI318" s="15" t="s">
        <v>914</v>
      </c>
      <c r="AJ318" s="15" t="s">
        <v>627</v>
      </c>
      <c r="AK318" s="16" t="s">
        <v>60</v>
      </c>
      <c r="AL318" s="14" t="s">
        <v>1163</v>
      </c>
      <c r="AM318" s="14" t="s">
        <v>599</v>
      </c>
    </row>
    <row r="319" spans="1:39" s="31" customFormat="1" ht="30" customHeight="1">
      <c r="A319" s="11">
        <v>314</v>
      </c>
      <c r="B319" s="43" t="s">
        <v>2124</v>
      </c>
      <c r="C319" s="13">
        <f>VLOOKUP(B319,[1]Sheet1!$A$2:$B$443,2,FALSE)</f>
        <v>29078205</v>
      </c>
      <c r="D319" s="4"/>
      <c r="E319" s="44" t="s">
        <v>2125</v>
      </c>
      <c r="F319" s="44" t="s">
        <v>43</v>
      </c>
      <c r="G319" s="44" t="s">
        <v>2126</v>
      </c>
      <c r="H319" s="44" t="s">
        <v>2127</v>
      </c>
      <c r="I319" s="16" t="s">
        <v>45</v>
      </c>
      <c r="J319" s="34" t="s">
        <v>1439</v>
      </c>
      <c r="K319" s="11" t="s">
        <v>184</v>
      </c>
      <c r="L319" s="18" t="s">
        <v>47</v>
      </c>
      <c r="M319" s="45" t="s">
        <v>530</v>
      </c>
      <c r="N319" s="46">
        <v>30161</v>
      </c>
      <c r="O319" s="34" t="s">
        <v>1539</v>
      </c>
      <c r="P319" s="11" t="s">
        <v>1540</v>
      </c>
      <c r="Q319" s="22">
        <v>42826</v>
      </c>
      <c r="R319" s="22">
        <v>42879</v>
      </c>
      <c r="S319" s="11" t="s">
        <v>1251</v>
      </c>
      <c r="T319" s="21">
        <v>42644</v>
      </c>
      <c r="U319" s="21">
        <v>42643</v>
      </c>
      <c r="V319" s="23">
        <v>206.5</v>
      </c>
      <c r="W319" s="11">
        <v>6</v>
      </c>
      <c r="X319" s="11">
        <v>4</v>
      </c>
      <c r="Y319" s="32">
        <f ca="1">IF(MONTH(TODAY())&gt;MONTH(N319),YEAR(TODAY())-YEAR(N319),YEAR(TODAY())-YEAR(N319)-1)</f>
        <v>35</v>
      </c>
      <c r="Z319" s="32">
        <f ca="1">IF(MONTH(TODAY())&gt;MONTH(N319),MONTH(TODAY())-MONTH(N319),MONTH(TODAY())+12-MONTH(N319))</f>
        <v>10</v>
      </c>
      <c r="AA319" s="26">
        <f>IF(S319="Profesor",(DATE(YEAR(N319)+70,MONTH(N319)+1,1)),(DATE(YEAR(N319)+65,MONTH(N319)+1,1)) )</f>
        <v>53905</v>
      </c>
      <c r="AB319" s="26" t="s">
        <v>43</v>
      </c>
      <c r="AC319" s="11" t="s">
        <v>409</v>
      </c>
      <c r="AD319" s="48">
        <v>2007</v>
      </c>
      <c r="AE319" s="28" t="s">
        <v>1976</v>
      </c>
      <c r="AF319" s="29" t="s">
        <v>70</v>
      </c>
      <c r="AG319" s="44" t="s">
        <v>169</v>
      </c>
      <c r="AH319" s="38">
        <v>14100104803231</v>
      </c>
      <c r="AI319" s="15" t="s">
        <v>914</v>
      </c>
      <c r="AJ319" s="15" t="s">
        <v>1008</v>
      </c>
      <c r="AK319" s="16" t="s">
        <v>60</v>
      </c>
      <c r="AL319" s="14" t="s">
        <v>1009</v>
      </c>
      <c r="AM319" s="14" t="s">
        <v>108</v>
      </c>
    </row>
    <row r="320" spans="1:39" s="31" customFormat="1" ht="30" customHeight="1">
      <c r="A320" s="11">
        <v>315</v>
      </c>
      <c r="B320" s="43" t="s">
        <v>2128</v>
      </c>
      <c r="C320" s="13">
        <f>VLOOKUP(B320,[1]Sheet1!$A$2:$B$443,2,FALSE)</f>
        <v>14088108</v>
      </c>
      <c r="D320" s="43"/>
      <c r="E320" s="44" t="s">
        <v>2129</v>
      </c>
      <c r="F320" s="44" t="s">
        <v>43</v>
      </c>
      <c r="G320" s="44" t="s">
        <v>1403</v>
      </c>
      <c r="H320" s="44" t="s">
        <v>2130</v>
      </c>
      <c r="I320" s="16" t="s">
        <v>45</v>
      </c>
      <c r="J320" s="34" t="s">
        <v>1495</v>
      </c>
      <c r="K320" s="43" t="s">
        <v>184</v>
      </c>
      <c r="L320" s="18" t="s">
        <v>47</v>
      </c>
      <c r="M320" s="45" t="s">
        <v>112</v>
      </c>
      <c r="N320" s="46">
        <v>29812</v>
      </c>
      <c r="O320" s="34" t="s">
        <v>1539</v>
      </c>
      <c r="P320" s="11" t="s">
        <v>1540</v>
      </c>
      <c r="Q320" s="21">
        <v>42826</v>
      </c>
      <c r="R320" s="21">
        <v>42879</v>
      </c>
      <c r="S320" s="11" t="s">
        <v>1251</v>
      </c>
      <c r="T320" s="22">
        <v>42675</v>
      </c>
      <c r="U320" s="21">
        <v>42674</v>
      </c>
      <c r="V320" s="23">
        <v>200.3</v>
      </c>
      <c r="W320" s="11">
        <v>7</v>
      </c>
      <c r="X320" s="11">
        <v>4</v>
      </c>
      <c r="Y320" s="32">
        <f t="shared" ca="1" si="12"/>
        <v>36</v>
      </c>
      <c r="Z320" s="32">
        <f t="shared" ca="1" si="13"/>
        <v>9</v>
      </c>
      <c r="AA320" s="26">
        <f t="shared" si="14"/>
        <v>53571</v>
      </c>
      <c r="AB320" s="26" t="s">
        <v>43</v>
      </c>
      <c r="AC320" s="11" t="s">
        <v>409</v>
      </c>
      <c r="AD320" s="48">
        <v>2009</v>
      </c>
      <c r="AE320" s="28" t="s">
        <v>2131</v>
      </c>
      <c r="AF320" s="29" t="s">
        <v>55</v>
      </c>
      <c r="AG320" s="44" t="s">
        <v>2132</v>
      </c>
      <c r="AH320" s="38" t="s">
        <v>2133</v>
      </c>
      <c r="AI320" s="15" t="s">
        <v>914</v>
      </c>
      <c r="AJ320" s="15" t="s">
        <v>188</v>
      </c>
      <c r="AK320" s="16" t="s">
        <v>60</v>
      </c>
      <c r="AL320" s="14" t="s">
        <v>189</v>
      </c>
      <c r="AM320" s="14" t="s">
        <v>129</v>
      </c>
    </row>
    <row r="321" spans="1:39" s="31" customFormat="1" ht="30" customHeight="1">
      <c r="A321" s="11">
        <v>316</v>
      </c>
      <c r="B321" s="43" t="s">
        <v>2134</v>
      </c>
      <c r="C321" s="13">
        <f>VLOOKUP(B321,[1]Sheet1!$A$2:$B$443,2,FALSE)</f>
        <v>810117601</v>
      </c>
      <c r="D321" s="11"/>
      <c r="E321" s="44" t="s">
        <v>2135</v>
      </c>
      <c r="F321" s="15" t="s">
        <v>43</v>
      </c>
      <c r="G321" s="44" t="s">
        <v>1695</v>
      </c>
      <c r="H321" s="44" t="s">
        <v>2136</v>
      </c>
      <c r="I321" s="16" t="s">
        <v>45</v>
      </c>
      <c r="J321" s="17">
        <v>41730</v>
      </c>
      <c r="K321" s="43" t="s">
        <v>184</v>
      </c>
      <c r="L321" s="18" t="s">
        <v>47</v>
      </c>
      <c r="M321" s="49" t="s">
        <v>2137</v>
      </c>
      <c r="N321" s="46">
        <v>28074</v>
      </c>
      <c r="O321" s="34" t="s">
        <v>1539</v>
      </c>
      <c r="P321" s="11" t="s">
        <v>1540</v>
      </c>
      <c r="Q321" s="22">
        <v>42826</v>
      </c>
      <c r="R321" s="22">
        <v>42879</v>
      </c>
      <c r="S321" s="11" t="s">
        <v>1251</v>
      </c>
      <c r="T321" s="22">
        <v>42675</v>
      </c>
      <c r="U321" s="22">
        <v>42674</v>
      </c>
      <c r="V321" s="23">
        <v>203.5</v>
      </c>
      <c r="W321" s="11">
        <v>6</v>
      </c>
      <c r="X321" s="11">
        <v>0</v>
      </c>
      <c r="Y321" s="32">
        <f t="shared" ca="1" si="12"/>
        <v>41</v>
      </c>
      <c r="Z321" s="32">
        <f t="shared" ca="1" si="13"/>
        <v>6</v>
      </c>
      <c r="AA321" s="26">
        <f t="shared" si="14"/>
        <v>51836</v>
      </c>
      <c r="AB321" s="26" t="s">
        <v>2138</v>
      </c>
      <c r="AC321" s="11" t="s">
        <v>409</v>
      </c>
      <c r="AD321" s="48">
        <v>2003</v>
      </c>
      <c r="AE321" s="29" t="s">
        <v>1008</v>
      </c>
      <c r="AF321" s="29" t="s">
        <v>70</v>
      </c>
      <c r="AG321" s="44" t="s">
        <v>1941</v>
      </c>
      <c r="AH321" s="37" t="s">
        <v>2139</v>
      </c>
      <c r="AI321" s="15" t="s">
        <v>656</v>
      </c>
      <c r="AJ321" s="15" t="s">
        <v>1008</v>
      </c>
      <c r="AK321" s="16" t="s">
        <v>60</v>
      </c>
      <c r="AL321" s="14" t="s">
        <v>1009</v>
      </c>
      <c r="AM321" s="14" t="s">
        <v>108</v>
      </c>
    </row>
    <row r="322" spans="1:39" s="31" customFormat="1" ht="30" customHeight="1">
      <c r="A322" s="11">
        <v>317</v>
      </c>
      <c r="B322" s="12" t="s">
        <v>2140</v>
      </c>
      <c r="C322" s="13">
        <f>VLOOKUP(B322,[1]Sheet1!$A$2:$B$443,2,FALSE)</f>
        <v>4048001</v>
      </c>
      <c r="D322" s="14">
        <v>132304352</v>
      </c>
      <c r="E322" s="15" t="s">
        <v>2141</v>
      </c>
      <c r="F322" s="15" t="s">
        <v>42</v>
      </c>
      <c r="G322" s="15" t="s">
        <v>1304</v>
      </c>
      <c r="H322" s="15" t="s">
        <v>2142</v>
      </c>
      <c r="I322" s="16" t="s">
        <v>45</v>
      </c>
      <c r="J322" s="52" t="s">
        <v>1151</v>
      </c>
      <c r="K322" s="14" t="s">
        <v>184</v>
      </c>
      <c r="L322" s="14" t="s">
        <v>47</v>
      </c>
      <c r="M322" s="19" t="s">
        <v>2143</v>
      </c>
      <c r="N322" s="46">
        <v>29315</v>
      </c>
      <c r="O322" s="52" t="s">
        <v>1539</v>
      </c>
      <c r="P322" s="14" t="s">
        <v>1540</v>
      </c>
      <c r="Q322" s="22">
        <v>42826</v>
      </c>
      <c r="R322" s="22">
        <v>42877</v>
      </c>
      <c r="S322" s="14" t="s">
        <v>1251</v>
      </c>
      <c r="T322" s="22">
        <v>42705</v>
      </c>
      <c r="U322" s="22">
        <v>42704</v>
      </c>
      <c r="V322" s="23">
        <v>332</v>
      </c>
      <c r="W322" s="24">
        <v>13</v>
      </c>
      <c r="X322" s="24">
        <v>4</v>
      </c>
      <c r="Y322" s="25">
        <f t="shared" ca="1" si="12"/>
        <v>38</v>
      </c>
      <c r="Z322" s="25">
        <f t="shared" ca="1" si="13"/>
        <v>1</v>
      </c>
      <c r="AA322" s="26">
        <f t="shared" si="14"/>
        <v>53083</v>
      </c>
      <c r="AB322" s="26" t="s">
        <v>2144</v>
      </c>
      <c r="AC322" s="14" t="s">
        <v>53</v>
      </c>
      <c r="AD322" s="14">
        <v>2015</v>
      </c>
      <c r="AE322" s="15" t="s">
        <v>2145</v>
      </c>
      <c r="AF322" s="15" t="s">
        <v>70</v>
      </c>
      <c r="AG322" s="15" t="s">
        <v>71</v>
      </c>
      <c r="AH322" s="40" t="s">
        <v>2146</v>
      </c>
      <c r="AI322" s="15" t="s">
        <v>971</v>
      </c>
      <c r="AJ322" s="15" t="s">
        <v>2147</v>
      </c>
      <c r="AK322" s="16" t="s">
        <v>60</v>
      </c>
      <c r="AL322" s="14" t="s">
        <v>189</v>
      </c>
      <c r="AM322" s="14" t="s">
        <v>129</v>
      </c>
    </row>
    <row r="323" spans="1:39" s="31" customFormat="1" ht="30" customHeight="1">
      <c r="A323" s="11">
        <v>318</v>
      </c>
      <c r="B323" s="43" t="s">
        <v>2148</v>
      </c>
      <c r="C323" s="13">
        <f>VLOOKUP(B323,[1]Sheet1!$A$2:$B$443,2,FALSE)</f>
        <v>15028501</v>
      </c>
      <c r="D323" s="43"/>
      <c r="E323" s="44" t="s">
        <v>2149</v>
      </c>
      <c r="F323" s="15" t="s">
        <v>43</v>
      </c>
      <c r="G323" s="44" t="s">
        <v>2150</v>
      </c>
      <c r="H323" s="44" t="s">
        <v>2151</v>
      </c>
      <c r="I323" s="16" t="s">
        <v>45</v>
      </c>
      <c r="J323" s="34" t="s">
        <v>1471</v>
      </c>
      <c r="K323" s="43" t="s">
        <v>184</v>
      </c>
      <c r="L323" s="18" t="s">
        <v>47</v>
      </c>
      <c r="M323" s="49" t="s">
        <v>545</v>
      </c>
      <c r="N323" s="46">
        <v>31093</v>
      </c>
      <c r="O323" s="34" t="s">
        <v>1539</v>
      </c>
      <c r="P323" s="11" t="s">
        <v>1540</v>
      </c>
      <c r="Q323" s="22">
        <v>43009</v>
      </c>
      <c r="R323" s="22">
        <v>43012</v>
      </c>
      <c r="S323" s="14" t="s">
        <v>1251</v>
      </c>
      <c r="T323" s="22">
        <v>41974</v>
      </c>
      <c r="U323" s="22">
        <v>41973</v>
      </c>
      <c r="V323" s="23">
        <v>201.44</v>
      </c>
      <c r="W323" s="11">
        <v>8</v>
      </c>
      <c r="X323" s="11">
        <v>10</v>
      </c>
      <c r="Y323" s="32">
        <f t="shared" ca="1" si="12"/>
        <v>33</v>
      </c>
      <c r="Z323" s="32">
        <f t="shared" ca="1" si="13"/>
        <v>3</v>
      </c>
      <c r="AA323" s="26">
        <f t="shared" si="14"/>
        <v>54848</v>
      </c>
      <c r="AB323" s="26" t="s">
        <v>2152</v>
      </c>
      <c r="AC323" s="11" t="s">
        <v>409</v>
      </c>
      <c r="AD323" s="48">
        <v>2011</v>
      </c>
      <c r="AE323" s="28" t="s">
        <v>2153</v>
      </c>
      <c r="AF323" s="29" t="s">
        <v>70</v>
      </c>
      <c r="AG323" s="44" t="s">
        <v>2154</v>
      </c>
      <c r="AH323" s="39">
        <v>12100104810106</v>
      </c>
      <c r="AI323" s="15" t="s">
        <v>656</v>
      </c>
      <c r="AJ323" s="15" t="s">
        <v>1162</v>
      </c>
      <c r="AK323" s="16" t="s">
        <v>1813</v>
      </c>
      <c r="AL323" s="14" t="s">
        <v>1163</v>
      </c>
      <c r="AM323" s="14" t="s">
        <v>599</v>
      </c>
    </row>
    <row r="324" spans="1:39" s="31" customFormat="1" ht="30" customHeight="1">
      <c r="A324" s="11">
        <v>319</v>
      </c>
      <c r="B324" s="43" t="s">
        <v>2155</v>
      </c>
      <c r="C324" s="13">
        <f>VLOOKUP(B324,[1]Sheet1!$A$2:$B$443,2,FALSE)</f>
        <v>4046806</v>
      </c>
      <c r="D324" s="11">
        <v>132327645</v>
      </c>
      <c r="E324" s="44" t="s">
        <v>2156</v>
      </c>
      <c r="F324" s="15" t="s">
        <v>43</v>
      </c>
      <c r="G324" s="44" t="s">
        <v>1528</v>
      </c>
      <c r="H324" s="44" t="s">
        <v>2157</v>
      </c>
      <c r="I324" s="16" t="s">
        <v>45</v>
      </c>
      <c r="J324" s="52" t="s">
        <v>2025</v>
      </c>
      <c r="K324" s="11" t="s">
        <v>46</v>
      </c>
      <c r="L324" s="14" t="s">
        <v>47</v>
      </c>
      <c r="M324" s="45" t="s">
        <v>2158</v>
      </c>
      <c r="N324" s="46">
        <v>24872</v>
      </c>
      <c r="O324" s="34" t="s">
        <v>1539</v>
      </c>
      <c r="P324" s="11" t="s">
        <v>1540</v>
      </c>
      <c r="Q324" s="22">
        <v>43009</v>
      </c>
      <c r="R324" s="22">
        <v>43012</v>
      </c>
      <c r="S324" s="11" t="s">
        <v>1251</v>
      </c>
      <c r="T324" s="22">
        <v>42064</v>
      </c>
      <c r="U324" s="21" t="s">
        <v>2159</v>
      </c>
      <c r="V324" s="23">
        <v>215.5</v>
      </c>
      <c r="W324" s="11">
        <v>22</v>
      </c>
      <c r="X324" s="11">
        <v>4</v>
      </c>
      <c r="Y324" s="25">
        <f t="shared" ca="1" si="12"/>
        <v>50</v>
      </c>
      <c r="Z324" s="25">
        <f t="shared" ca="1" si="13"/>
        <v>3</v>
      </c>
      <c r="AA324" s="26">
        <f t="shared" si="14"/>
        <v>48639</v>
      </c>
      <c r="AB324" s="26" t="s">
        <v>2160</v>
      </c>
      <c r="AC324" s="11" t="s">
        <v>409</v>
      </c>
      <c r="AD324" s="11">
        <v>2012</v>
      </c>
      <c r="AE324" s="15" t="s">
        <v>322</v>
      </c>
      <c r="AF324" s="15" t="s">
        <v>55</v>
      </c>
      <c r="AG324" s="44" t="s">
        <v>518</v>
      </c>
      <c r="AH324" s="40" t="s">
        <v>2161</v>
      </c>
      <c r="AI324" s="15" t="s">
        <v>656</v>
      </c>
      <c r="AJ324" s="15" t="s">
        <v>322</v>
      </c>
      <c r="AK324" s="16" t="s">
        <v>60</v>
      </c>
      <c r="AL324" s="14" t="s">
        <v>1859</v>
      </c>
      <c r="AM324" s="14" t="s">
        <v>129</v>
      </c>
    </row>
    <row r="325" spans="1:39" s="31" customFormat="1" ht="30" customHeight="1">
      <c r="A325" s="11">
        <v>320</v>
      </c>
      <c r="B325" s="43" t="s">
        <v>2162</v>
      </c>
      <c r="C325" s="13">
        <f>VLOOKUP(B325,[1]Sheet1!$A$2:$B$443,2,FALSE)</f>
        <v>25108401</v>
      </c>
      <c r="D325" s="43"/>
      <c r="E325" s="44" t="s">
        <v>2163</v>
      </c>
      <c r="F325" s="53" t="s">
        <v>43</v>
      </c>
      <c r="G325" s="44" t="s">
        <v>591</v>
      </c>
      <c r="H325" s="44" t="s">
        <v>2164</v>
      </c>
      <c r="I325" s="16" t="s">
        <v>45</v>
      </c>
      <c r="J325" s="52" t="s">
        <v>1471</v>
      </c>
      <c r="K325" s="43" t="s">
        <v>46</v>
      </c>
      <c r="L325" s="14" t="s">
        <v>47</v>
      </c>
      <c r="M325" s="49" t="s">
        <v>545</v>
      </c>
      <c r="N325" s="46">
        <v>30980</v>
      </c>
      <c r="O325" s="34" t="s">
        <v>1539</v>
      </c>
      <c r="P325" s="11" t="s">
        <v>1540</v>
      </c>
      <c r="Q325" s="22">
        <v>43009</v>
      </c>
      <c r="R325" s="22">
        <v>43012</v>
      </c>
      <c r="S325" s="11" t="s">
        <v>1251</v>
      </c>
      <c r="T325" s="22">
        <v>42125</v>
      </c>
      <c r="U325" s="22">
        <v>42124</v>
      </c>
      <c r="V325" s="23">
        <v>200.73</v>
      </c>
      <c r="W325" s="11">
        <v>8</v>
      </c>
      <c r="X325" s="11">
        <v>10</v>
      </c>
      <c r="Y325" s="25">
        <f t="shared" ca="1" si="12"/>
        <v>33</v>
      </c>
      <c r="Z325" s="25">
        <f t="shared" ca="1" si="13"/>
        <v>7</v>
      </c>
      <c r="AA325" s="26">
        <f t="shared" si="14"/>
        <v>54728</v>
      </c>
      <c r="AB325" s="26" t="s">
        <v>2165</v>
      </c>
      <c r="AC325" s="11" t="s">
        <v>409</v>
      </c>
      <c r="AD325" s="11">
        <v>2013</v>
      </c>
      <c r="AE325" s="15" t="s">
        <v>104</v>
      </c>
      <c r="AF325" s="15" t="s">
        <v>55</v>
      </c>
      <c r="AG325" s="44" t="s">
        <v>518</v>
      </c>
      <c r="AH325" s="40" t="s">
        <v>2166</v>
      </c>
      <c r="AI325" s="15" t="s">
        <v>971</v>
      </c>
      <c r="AJ325" s="15" t="s">
        <v>104</v>
      </c>
      <c r="AK325" s="16" t="s">
        <v>60</v>
      </c>
      <c r="AL325" s="14" t="s">
        <v>96</v>
      </c>
      <c r="AM325" s="14" t="s">
        <v>97</v>
      </c>
    </row>
    <row r="326" spans="1:39" s="31" customFormat="1" ht="30" customHeight="1">
      <c r="A326" s="11">
        <v>321</v>
      </c>
      <c r="B326" s="43" t="s">
        <v>2167</v>
      </c>
      <c r="C326" s="13">
        <f>VLOOKUP(B326,[1]Sheet1!$A$2:$B$443,2,FALSE)</f>
        <v>13058301</v>
      </c>
      <c r="D326" s="43"/>
      <c r="E326" s="44" t="s">
        <v>2168</v>
      </c>
      <c r="F326" s="15" t="s">
        <v>43</v>
      </c>
      <c r="G326" s="44" t="s">
        <v>1421</v>
      </c>
      <c r="H326" s="44" t="s">
        <v>2169</v>
      </c>
      <c r="I326" s="16" t="s">
        <v>45</v>
      </c>
      <c r="J326" s="52" t="s">
        <v>1471</v>
      </c>
      <c r="K326" s="43" t="s">
        <v>46</v>
      </c>
      <c r="L326" s="14" t="s">
        <v>47</v>
      </c>
      <c r="M326" s="49" t="s">
        <v>2170</v>
      </c>
      <c r="N326" s="46">
        <v>30449</v>
      </c>
      <c r="O326" s="34" t="s">
        <v>2171</v>
      </c>
      <c r="P326" s="11" t="s">
        <v>1540</v>
      </c>
      <c r="Q326" s="22">
        <v>43009</v>
      </c>
      <c r="R326" s="22">
        <v>43012</v>
      </c>
      <c r="S326" s="14" t="s">
        <v>1251</v>
      </c>
      <c r="T326" s="22">
        <v>42186</v>
      </c>
      <c r="U326" s="21">
        <v>42185</v>
      </c>
      <c r="V326" s="23">
        <v>217.7</v>
      </c>
      <c r="W326" s="11">
        <v>8</v>
      </c>
      <c r="X326" s="11">
        <v>10</v>
      </c>
      <c r="Y326" s="25">
        <f ca="1">IF(MONTH(TODAY())&gt;MONTH(N326),YEAR(TODAY())-YEAR(N326),YEAR(TODAY())-YEAR(N326)-1)</f>
        <v>34</v>
      </c>
      <c r="Z326" s="25">
        <f ca="1">IF(MONTH(TODAY())&gt;MONTH(N326),MONTH(TODAY())-MONTH(N326),MONTH(TODAY())+12-MONTH(N326))</f>
        <v>12</v>
      </c>
      <c r="AA326" s="26">
        <f>IF(S326="Profesor",(DATE(YEAR(N326)+70,MONTH(N326)+1,1)),(DATE(YEAR(N326)+65,MONTH(N326)+1,1)) )</f>
        <v>54210</v>
      </c>
      <c r="AB326" s="26" t="s">
        <v>2172</v>
      </c>
      <c r="AC326" s="11" t="s">
        <v>409</v>
      </c>
      <c r="AD326" s="11">
        <v>2013</v>
      </c>
      <c r="AE326" s="44" t="s">
        <v>2173</v>
      </c>
      <c r="AF326" s="15" t="s">
        <v>70</v>
      </c>
      <c r="AG326" s="44" t="s">
        <v>1370</v>
      </c>
      <c r="AH326" s="38" t="s">
        <v>2174</v>
      </c>
      <c r="AI326" s="15" t="s">
        <v>914</v>
      </c>
      <c r="AJ326" s="15" t="s">
        <v>324</v>
      </c>
      <c r="AK326" s="16" t="s">
        <v>60</v>
      </c>
      <c r="AL326" s="14" t="s">
        <v>128</v>
      </c>
      <c r="AM326" s="14" t="s">
        <v>129</v>
      </c>
    </row>
    <row r="327" spans="1:39" s="31" customFormat="1" ht="30" customHeight="1">
      <c r="A327" s="11">
        <v>322</v>
      </c>
      <c r="B327" s="43" t="s">
        <v>2175</v>
      </c>
      <c r="C327" s="13">
        <f>VLOOKUP(B327,[1]Sheet1!$A$2:$B$443,2,FALSE)</f>
        <v>7028401</v>
      </c>
      <c r="D327" s="43"/>
      <c r="E327" s="44" t="s">
        <v>2176</v>
      </c>
      <c r="F327" s="15" t="s">
        <v>43</v>
      </c>
      <c r="G327" s="44" t="s">
        <v>591</v>
      </c>
      <c r="H327" s="44" t="s">
        <v>2177</v>
      </c>
      <c r="I327" s="16" t="s">
        <v>45</v>
      </c>
      <c r="J327" s="52" t="s">
        <v>1471</v>
      </c>
      <c r="K327" s="43" t="s">
        <v>184</v>
      </c>
      <c r="L327" s="14" t="s">
        <v>47</v>
      </c>
      <c r="M327" s="49" t="s">
        <v>545</v>
      </c>
      <c r="N327" s="46">
        <v>30719</v>
      </c>
      <c r="O327" s="34" t="s">
        <v>1539</v>
      </c>
      <c r="P327" s="11" t="s">
        <v>1540</v>
      </c>
      <c r="Q327" s="22">
        <v>43009</v>
      </c>
      <c r="R327" s="22">
        <v>43012</v>
      </c>
      <c r="S327" s="11" t="s">
        <v>1251</v>
      </c>
      <c r="T327" s="22">
        <v>42186</v>
      </c>
      <c r="U327" s="21">
        <v>42185</v>
      </c>
      <c r="V327" s="23">
        <v>251.7</v>
      </c>
      <c r="W327" s="11">
        <v>8</v>
      </c>
      <c r="X327" s="11">
        <v>10</v>
      </c>
      <c r="Y327" s="25">
        <f ca="1">IF(MONTH(TODAY())&gt;MONTH(N327),YEAR(TODAY())-YEAR(N327),YEAR(TODAY())-YEAR(N327)-1)</f>
        <v>34</v>
      </c>
      <c r="Z327" s="25">
        <f ca="1">IF(MONTH(TODAY())&gt;MONTH(N327),MONTH(TODAY())-MONTH(N327),MONTH(TODAY())+12-MONTH(N327))</f>
        <v>3</v>
      </c>
      <c r="AA327" s="26">
        <f>IF(S327="Profesor",(DATE(YEAR(N327)+70,MONTH(N327)+1,1)),(DATE(YEAR(N327)+65,MONTH(N327)+1,1)) )</f>
        <v>54483</v>
      </c>
      <c r="AB327" s="26" t="s">
        <v>2178</v>
      </c>
      <c r="AC327" s="11" t="s">
        <v>409</v>
      </c>
      <c r="AD327" s="11">
        <v>2011</v>
      </c>
      <c r="AE327" s="15" t="s">
        <v>999</v>
      </c>
      <c r="AF327" s="15" t="s">
        <v>55</v>
      </c>
      <c r="AG327" s="44" t="s">
        <v>518</v>
      </c>
      <c r="AH327" s="38" t="s">
        <v>2179</v>
      </c>
      <c r="AI327" s="15" t="s">
        <v>656</v>
      </c>
      <c r="AJ327" s="15" t="s">
        <v>324</v>
      </c>
      <c r="AK327" s="16" t="s">
        <v>60</v>
      </c>
      <c r="AL327" s="14" t="s">
        <v>128</v>
      </c>
      <c r="AM327" s="14" t="s">
        <v>129</v>
      </c>
    </row>
    <row r="328" spans="1:39" s="31" customFormat="1" ht="30" customHeight="1">
      <c r="A328" s="11">
        <v>323</v>
      </c>
      <c r="B328" s="43" t="s">
        <v>2180</v>
      </c>
      <c r="C328" s="13">
        <f>VLOOKUP(B328,[1]Sheet1!$A$2:$B$443,2,FALSE)</f>
        <v>7038601</v>
      </c>
      <c r="D328" s="43"/>
      <c r="E328" s="44" t="s">
        <v>2181</v>
      </c>
      <c r="F328" s="53" t="s">
        <v>43</v>
      </c>
      <c r="G328" s="44" t="s">
        <v>2182</v>
      </c>
      <c r="H328" s="44" t="s">
        <v>2183</v>
      </c>
      <c r="I328" s="16" t="s">
        <v>45</v>
      </c>
      <c r="J328" s="52" t="s">
        <v>1471</v>
      </c>
      <c r="K328" s="43" t="s">
        <v>184</v>
      </c>
      <c r="L328" s="14" t="s">
        <v>47</v>
      </c>
      <c r="M328" s="49" t="s">
        <v>530</v>
      </c>
      <c r="N328" s="46">
        <v>31478</v>
      </c>
      <c r="O328" s="34" t="s">
        <v>1539</v>
      </c>
      <c r="P328" s="11" t="s">
        <v>1540</v>
      </c>
      <c r="Q328" s="22">
        <v>43009</v>
      </c>
      <c r="R328" s="22">
        <v>43012</v>
      </c>
      <c r="S328" s="14" t="s">
        <v>1251</v>
      </c>
      <c r="T328" s="22">
        <v>42186</v>
      </c>
      <c r="U328" s="22">
        <v>42185</v>
      </c>
      <c r="V328" s="23">
        <v>206.16</v>
      </c>
      <c r="W328" s="11">
        <v>8</v>
      </c>
      <c r="X328" s="11">
        <v>10</v>
      </c>
      <c r="Y328" s="25">
        <f ca="1">IF(MONTH(TODAY())&gt;MONTH(N328),YEAR(TODAY())-YEAR(N328),YEAR(TODAY())-YEAR(N328)-1)</f>
        <v>32</v>
      </c>
      <c r="Z328" s="25">
        <f ca="1">IF(MONTH(TODAY())&gt;MONTH(N328),MONTH(TODAY())-MONTH(N328),MONTH(TODAY())+12-MONTH(N328))</f>
        <v>2</v>
      </c>
      <c r="AA328" s="26">
        <f>IF(S328="Profesor",(DATE(YEAR(N328)+70,MONTH(N328)+1,1)),(DATE(YEAR(N328)+65,MONTH(N328)+1,1)) )</f>
        <v>55244</v>
      </c>
      <c r="AB328" s="26" t="s">
        <v>2184</v>
      </c>
      <c r="AC328" s="11" t="s">
        <v>409</v>
      </c>
      <c r="AD328" s="11">
        <v>2013</v>
      </c>
      <c r="AE328" s="44" t="s">
        <v>1369</v>
      </c>
      <c r="AF328" s="15" t="s">
        <v>70</v>
      </c>
      <c r="AG328" s="44" t="s">
        <v>1941</v>
      </c>
      <c r="AH328" s="38" t="s">
        <v>2185</v>
      </c>
      <c r="AI328" s="15" t="s">
        <v>914</v>
      </c>
      <c r="AJ328" s="15" t="s">
        <v>225</v>
      </c>
      <c r="AK328" s="16" t="s">
        <v>60</v>
      </c>
      <c r="AL328" s="14" t="s">
        <v>226</v>
      </c>
      <c r="AM328" s="14" t="s">
        <v>119</v>
      </c>
    </row>
    <row r="329" spans="1:39" s="31" customFormat="1" ht="30" customHeight="1">
      <c r="A329" s="11">
        <v>324</v>
      </c>
      <c r="B329" s="43" t="s">
        <v>2186</v>
      </c>
      <c r="C329" s="13">
        <f>VLOOKUP(B329,[1]Sheet1!$A$2:$B$443,2,FALSE)</f>
        <v>29108101</v>
      </c>
      <c r="D329" s="43"/>
      <c r="E329" s="44" t="s">
        <v>2187</v>
      </c>
      <c r="F329" s="15" t="s">
        <v>43</v>
      </c>
      <c r="G329" s="44" t="s">
        <v>2182</v>
      </c>
      <c r="H329" s="44" t="s">
        <v>2188</v>
      </c>
      <c r="I329" s="16" t="s">
        <v>45</v>
      </c>
      <c r="J329" s="52" t="s">
        <v>1471</v>
      </c>
      <c r="K329" s="43" t="s">
        <v>184</v>
      </c>
      <c r="L329" s="14" t="s">
        <v>47</v>
      </c>
      <c r="M329" s="49" t="s">
        <v>67</v>
      </c>
      <c r="N329" s="46">
        <v>29888</v>
      </c>
      <c r="O329" s="34" t="s">
        <v>1539</v>
      </c>
      <c r="P329" s="11" t="s">
        <v>1540</v>
      </c>
      <c r="Q329" s="22">
        <v>43009</v>
      </c>
      <c r="R329" s="22">
        <v>43012</v>
      </c>
      <c r="S329" s="14" t="s">
        <v>1251</v>
      </c>
      <c r="T329" s="22">
        <v>42186</v>
      </c>
      <c r="U329" s="22">
        <v>42185</v>
      </c>
      <c r="V329" s="23">
        <v>201.17</v>
      </c>
      <c r="W329" s="11">
        <v>8</v>
      </c>
      <c r="X329" s="11">
        <v>10</v>
      </c>
      <c r="Y329" s="25">
        <f t="shared" ca="1" si="12"/>
        <v>36</v>
      </c>
      <c r="Z329" s="25">
        <f t="shared" ca="1" si="13"/>
        <v>7</v>
      </c>
      <c r="AA329" s="26">
        <f t="shared" si="14"/>
        <v>53632</v>
      </c>
      <c r="AB329" s="26" t="s">
        <v>2189</v>
      </c>
      <c r="AC329" s="11" t="s">
        <v>409</v>
      </c>
      <c r="AD329" s="11">
        <v>2013</v>
      </c>
      <c r="AE329" s="44" t="s">
        <v>1369</v>
      </c>
      <c r="AF329" s="15" t="s">
        <v>70</v>
      </c>
      <c r="AG329" s="44" t="s">
        <v>1941</v>
      </c>
      <c r="AH329" s="30" t="s">
        <v>2190</v>
      </c>
      <c r="AI329" s="15" t="s">
        <v>914</v>
      </c>
      <c r="AJ329" s="15" t="s">
        <v>225</v>
      </c>
      <c r="AK329" s="16" t="s">
        <v>60</v>
      </c>
      <c r="AL329" s="14" t="s">
        <v>226</v>
      </c>
      <c r="AM329" s="14" t="s">
        <v>119</v>
      </c>
    </row>
    <row r="330" spans="1:39" s="31" customFormat="1" ht="30" customHeight="1">
      <c r="A330" s="11">
        <v>325</v>
      </c>
      <c r="B330" s="43" t="s">
        <v>2191</v>
      </c>
      <c r="C330" s="13">
        <f>VLOOKUP(B330,[1]Sheet1!$A$2:$B$443,2,FALSE)</f>
        <v>15128301</v>
      </c>
      <c r="D330" s="43"/>
      <c r="E330" s="44" t="s">
        <v>2192</v>
      </c>
      <c r="F330" s="53" t="s">
        <v>43</v>
      </c>
      <c r="G330" s="44" t="s">
        <v>1528</v>
      </c>
      <c r="H330" s="44" t="s">
        <v>2193</v>
      </c>
      <c r="I330" s="16" t="s">
        <v>45</v>
      </c>
      <c r="J330" s="52" t="s">
        <v>1471</v>
      </c>
      <c r="K330" s="43" t="s">
        <v>184</v>
      </c>
      <c r="L330" s="14" t="s">
        <v>47</v>
      </c>
      <c r="M330" s="49" t="s">
        <v>1896</v>
      </c>
      <c r="N330" s="46">
        <v>30665</v>
      </c>
      <c r="O330" s="34" t="s">
        <v>1539</v>
      </c>
      <c r="P330" s="11" t="s">
        <v>1540</v>
      </c>
      <c r="Q330" s="22">
        <v>43009</v>
      </c>
      <c r="R330" s="22">
        <v>43012</v>
      </c>
      <c r="S330" s="14" t="s">
        <v>1251</v>
      </c>
      <c r="T330" s="22">
        <v>42186</v>
      </c>
      <c r="U330" s="21">
        <v>42185</v>
      </c>
      <c r="V330" s="23">
        <v>204.6</v>
      </c>
      <c r="W330" s="11">
        <v>8</v>
      </c>
      <c r="X330" s="11">
        <v>10</v>
      </c>
      <c r="Y330" s="25">
        <f t="shared" ca="1" si="12"/>
        <v>34</v>
      </c>
      <c r="Z330" s="25">
        <f t="shared" ca="1" si="13"/>
        <v>5</v>
      </c>
      <c r="AA330" s="26">
        <f t="shared" si="14"/>
        <v>54424</v>
      </c>
      <c r="AB330" s="26" t="s">
        <v>2194</v>
      </c>
      <c r="AC330" s="11" t="s">
        <v>409</v>
      </c>
      <c r="AD330" s="11">
        <v>2013</v>
      </c>
      <c r="AE330" s="15" t="s">
        <v>322</v>
      </c>
      <c r="AF330" s="15" t="s">
        <v>55</v>
      </c>
      <c r="AG330" s="44" t="s">
        <v>518</v>
      </c>
      <c r="AH330" s="40" t="s">
        <v>2195</v>
      </c>
      <c r="AI330" s="15" t="s">
        <v>971</v>
      </c>
      <c r="AJ330" s="15" t="s">
        <v>322</v>
      </c>
      <c r="AK330" s="16" t="s">
        <v>60</v>
      </c>
      <c r="AL330" s="14" t="s">
        <v>1859</v>
      </c>
      <c r="AM330" s="14" t="s">
        <v>129</v>
      </c>
    </row>
    <row r="331" spans="1:39" s="31" customFormat="1" ht="30" customHeight="1">
      <c r="A331" s="11">
        <v>326</v>
      </c>
      <c r="B331" s="12" t="s">
        <v>2196</v>
      </c>
      <c r="C331" s="13">
        <f>VLOOKUP(B331,[1]Sheet1!$A$2:$B$443,2,FALSE)</f>
        <v>25108203</v>
      </c>
      <c r="D331" s="14">
        <v>132326047</v>
      </c>
      <c r="E331" s="15" t="s">
        <v>2197</v>
      </c>
      <c r="F331" s="15" t="s">
        <v>43</v>
      </c>
      <c r="G331" s="15" t="s">
        <v>591</v>
      </c>
      <c r="H331" s="15" t="s">
        <v>2198</v>
      </c>
      <c r="I331" s="16" t="s">
        <v>45</v>
      </c>
      <c r="J331" s="34" t="s">
        <v>2025</v>
      </c>
      <c r="K331" s="14" t="s">
        <v>184</v>
      </c>
      <c r="L331" s="18" t="s">
        <v>101</v>
      </c>
      <c r="M331" s="19" t="s">
        <v>1107</v>
      </c>
      <c r="N331" s="20">
        <v>30249</v>
      </c>
      <c r="O331" s="34" t="s">
        <v>1539</v>
      </c>
      <c r="P331" s="11" t="s">
        <v>1540</v>
      </c>
      <c r="Q331" s="22">
        <v>43009</v>
      </c>
      <c r="R331" s="22">
        <v>43012</v>
      </c>
      <c r="S331" s="14" t="s">
        <v>1251</v>
      </c>
      <c r="T331" s="22">
        <v>42856</v>
      </c>
      <c r="U331" s="22">
        <v>42853</v>
      </c>
      <c r="V331" s="23">
        <v>214.5</v>
      </c>
      <c r="W331" s="24">
        <v>9</v>
      </c>
      <c r="X331" s="24">
        <v>9</v>
      </c>
      <c r="Y331" s="32">
        <f ca="1">IF(MONTH(TODAY())&gt;MONTH(N331),YEAR(TODAY())-YEAR(N331),YEAR(TODAY())-YEAR(N331)-1)</f>
        <v>35</v>
      </c>
      <c r="Z331" s="32">
        <f ca="1">IF(MONTH(TODAY())&gt;MONTH(N331),MONTH(TODAY())-MONTH(N331),MONTH(TODAY())+12-MONTH(N331))</f>
        <v>7</v>
      </c>
      <c r="AA331" s="26">
        <f>IF(S331="Profesor",(DATE(YEAR(N331)+70,MONTH(N331)+1,1)),(DATE(YEAR(N331)+65,MONTH(N331)+1,1)) )</f>
        <v>53997</v>
      </c>
      <c r="AB331" s="26" t="s">
        <v>2199</v>
      </c>
      <c r="AC331" s="14" t="s">
        <v>409</v>
      </c>
      <c r="AD331" s="27">
        <v>2013</v>
      </c>
      <c r="AE331" s="29" t="s">
        <v>2200</v>
      </c>
      <c r="AF331" s="29" t="s">
        <v>55</v>
      </c>
      <c r="AG331" s="15" t="s">
        <v>396</v>
      </c>
      <c r="AH331" s="38">
        <v>15100104809685</v>
      </c>
      <c r="AI331" s="15" t="s">
        <v>971</v>
      </c>
      <c r="AJ331" s="15" t="s">
        <v>2201</v>
      </c>
      <c r="AK331" s="16" t="s">
        <v>60</v>
      </c>
      <c r="AL331" s="14" t="s">
        <v>2015</v>
      </c>
      <c r="AM331" s="14" t="s">
        <v>62</v>
      </c>
    </row>
    <row r="332" spans="1:39" s="31" customFormat="1" ht="30" customHeight="1">
      <c r="A332" s="11">
        <v>327</v>
      </c>
      <c r="B332" s="43" t="s">
        <v>2202</v>
      </c>
      <c r="C332" s="13">
        <f>VLOOKUP(B332,[1]Sheet1!$A$2:$B$443,2,FALSE)</f>
        <v>21038105</v>
      </c>
      <c r="D332" s="43"/>
      <c r="E332" s="44" t="s">
        <v>2203</v>
      </c>
      <c r="F332" s="44" t="s">
        <v>1662</v>
      </c>
      <c r="G332" s="44" t="s">
        <v>1663</v>
      </c>
      <c r="H332" s="44" t="s">
        <v>2204</v>
      </c>
      <c r="I332" s="16" t="s">
        <v>45</v>
      </c>
      <c r="J332" s="34" t="s">
        <v>1471</v>
      </c>
      <c r="K332" s="43" t="s">
        <v>46</v>
      </c>
      <c r="L332" s="18" t="s">
        <v>47</v>
      </c>
      <c r="M332" s="49" t="s">
        <v>545</v>
      </c>
      <c r="N332" s="46">
        <v>29666</v>
      </c>
      <c r="O332" s="34" t="s">
        <v>2205</v>
      </c>
      <c r="P332" s="11" t="s">
        <v>2206</v>
      </c>
      <c r="Q332" s="22">
        <v>39783</v>
      </c>
      <c r="R332" s="22">
        <v>39979</v>
      </c>
      <c r="S332" s="11" t="s">
        <v>1546</v>
      </c>
      <c r="T332" s="22">
        <v>40575</v>
      </c>
      <c r="U332" s="22">
        <v>40574</v>
      </c>
      <c r="V332" s="23">
        <v>150</v>
      </c>
      <c r="W332" s="11">
        <v>2</v>
      </c>
      <c r="X332" s="11">
        <v>2</v>
      </c>
      <c r="Y332" s="32">
        <f ca="1">IF(MONTH(TODAY())&gt;MONTH(N332),YEAR(TODAY())-YEAR(N332),YEAR(TODAY())-YEAR(N332)-1)</f>
        <v>37</v>
      </c>
      <c r="Z332" s="32">
        <f ca="1">IF(MONTH(TODAY())&gt;MONTH(N332),MONTH(TODAY())-MONTH(N332),MONTH(TODAY())+12-MONTH(N332))</f>
        <v>2</v>
      </c>
      <c r="AA332" s="26">
        <f>IF(S332="Profesor",(DATE(YEAR(N332)+70,MONTH(N332)+1,1)),(DATE(YEAR(N332)+65,MONTH(N332)+1,1)) )</f>
        <v>53418</v>
      </c>
      <c r="AB332" s="26" t="s">
        <v>2207</v>
      </c>
      <c r="AC332" s="11" t="s">
        <v>409</v>
      </c>
      <c r="AD332" s="48">
        <v>2013</v>
      </c>
      <c r="AE332" s="29" t="s">
        <v>1667</v>
      </c>
      <c r="AF332" s="29" t="s">
        <v>70</v>
      </c>
      <c r="AG332" s="44" t="s">
        <v>1668</v>
      </c>
      <c r="AH332" s="37" t="s">
        <v>2208</v>
      </c>
      <c r="AI332" s="44" t="s">
        <v>1743</v>
      </c>
      <c r="AJ332" s="29" t="s">
        <v>1667</v>
      </c>
      <c r="AK332" s="16" t="s">
        <v>60</v>
      </c>
      <c r="AL332" s="14" t="s">
        <v>1326</v>
      </c>
      <c r="AM332" s="14" t="s">
        <v>97</v>
      </c>
    </row>
    <row r="333" spans="1:39" s="31" customFormat="1" ht="30" customHeight="1">
      <c r="A333" s="11">
        <v>328</v>
      </c>
      <c r="B333" s="43" t="s">
        <v>2209</v>
      </c>
      <c r="C333" s="13">
        <f>VLOOKUP(B333,[1]Sheet1!$A$2:$B$443,2,FALSE)</f>
        <v>11088204</v>
      </c>
      <c r="D333" s="43"/>
      <c r="E333" s="44" t="s">
        <v>2210</v>
      </c>
      <c r="F333" s="44" t="s">
        <v>1662</v>
      </c>
      <c r="G333" s="44" t="s">
        <v>1663</v>
      </c>
      <c r="H333" s="44" t="s">
        <v>2211</v>
      </c>
      <c r="I333" s="16" t="s">
        <v>45</v>
      </c>
      <c r="J333" s="34" t="s">
        <v>1471</v>
      </c>
      <c r="K333" s="43" t="s">
        <v>46</v>
      </c>
      <c r="L333" s="18" t="s">
        <v>47</v>
      </c>
      <c r="M333" s="49" t="s">
        <v>545</v>
      </c>
      <c r="N333" s="46">
        <v>30174</v>
      </c>
      <c r="O333" s="34" t="s">
        <v>2205</v>
      </c>
      <c r="P333" s="11" t="s">
        <v>2206</v>
      </c>
      <c r="Q333" s="22">
        <v>39783</v>
      </c>
      <c r="R333" s="22">
        <v>39960</v>
      </c>
      <c r="S333" s="14" t="s">
        <v>1546</v>
      </c>
      <c r="T333" s="22">
        <v>40634</v>
      </c>
      <c r="U333" s="21">
        <v>40633</v>
      </c>
      <c r="V333" s="23">
        <v>150</v>
      </c>
      <c r="W333" s="11">
        <v>2</v>
      </c>
      <c r="X333" s="11">
        <v>4</v>
      </c>
      <c r="Y333" s="32">
        <f t="shared" ca="1" si="12"/>
        <v>35</v>
      </c>
      <c r="Z333" s="32">
        <f t="shared" ca="1" si="13"/>
        <v>9</v>
      </c>
      <c r="AA333" s="26">
        <f t="shared" si="14"/>
        <v>53936</v>
      </c>
      <c r="AB333" s="26" t="s">
        <v>2212</v>
      </c>
      <c r="AC333" s="11" t="s">
        <v>409</v>
      </c>
      <c r="AD333" s="48">
        <v>2013</v>
      </c>
      <c r="AE333" s="29" t="s">
        <v>1667</v>
      </c>
      <c r="AF333" s="29" t="s">
        <v>70</v>
      </c>
      <c r="AG333" s="44" t="s">
        <v>1668</v>
      </c>
      <c r="AH333" s="40" t="s">
        <v>2213</v>
      </c>
      <c r="AI333" s="15" t="s">
        <v>971</v>
      </c>
      <c r="AJ333" s="15" t="s">
        <v>1670</v>
      </c>
      <c r="AK333" s="16" t="s">
        <v>60</v>
      </c>
      <c r="AL333" s="14" t="s">
        <v>1326</v>
      </c>
      <c r="AM333" s="14" t="s">
        <v>97</v>
      </c>
    </row>
    <row r="334" spans="1:39" s="31" customFormat="1" ht="30" customHeight="1">
      <c r="A334" s="11">
        <v>329</v>
      </c>
      <c r="B334" s="12" t="s">
        <v>2214</v>
      </c>
      <c r="C334" s="13">
        <f>VLOOKUP(B334,[1]Sheet1!$A$2:$B$443,2,FALSE)</f>
        <v>21047407</v>
      </c>
      <c r="D334" s="14">
        <v>132307930</v>
      </c>
      <c r="E334" s="15" t="s">
        <v>2215</v>
      </c>
      <c r="F334" s="15" t="s">
        <v>43</v>
      </c>
      <c r="G334" s="15" t="s">
        <v>2216</v>
      </c>
      <c r="H334" s="15" t="s">
        <v>2217</v>
      </c>
      <c r="I334" s="16" t="s">
        <v>45</v>
      </c>
      <c r="J334" s="34" t="s">
        <v>1226</v>
      </c>
      <c r="K334" s="43" t="s">
        <v>184</v>
      </c>
      <c r="L334" s="18" t="s">
        <v>47</v>
      </c>
      <c r="M334" s="19" t="s">
        <v>545</v>
      </c>
      <c r="N334" s="20">
        <v>27140</v>
      </c>
      <c r="O334" s="34" t="s">
        <v>2205</v>
      </c>
      <c r="P334" s="11" t="s">
        <v>2206</v>
      </c>
      <c r="Q334" s="22">
        <v>40087</v>
      </c>
      <c r="R334" s="22">
        <v>40138</v>
      </c>
      <c r="S334" s="14" t="s">
        <v>1546</v>
      </c>
      <c r="T334" s="22">
        <v>39995</v>
      </c>
      <c r="U334" s="22">
        <v>39994</v>
      </c>
      <c r="V334" s="23">
        <v>189.5</v>
      </c>
      <c r="W334" s="24">
        <v>1</v>
      </c>
      <c r="X334" s="24">
        <v>0</v>
      </c>
      <c r="Y334" s="32">
        <f t="shared" ref="Y334:Y397" ca="1" si="15">IF(MONTH(TODAY())&gt;MONTH(N334),YEAR(TODAY())-YEAR(N334),YEAR(TODAY())-YEAR(N334)-1)</f>
        <v>44</v>
      </c>
      <c r="Z334" s="32">
        <f t="shared" ref="Z334:Z397" ca="1" si="16">IF(MONTH(TODAY())&gt;MONTH(N334),MONTH(TODAY())-MONTH(N334),MONTH(TODAY())+12-MONTH(N334))</f>
        <v>1</v>
      </c>
      <c r="AA334" s="26">
        <f t="shared" ref="AA334:AA397" si="17">IF(S334="Profesor",(DATE(YEAR(N334)+70,MONTH(N334)+1,1)),(DATE(YEAR(N334)+65,MONTH(N334)+1,1)) )</f>
        <v>50891</v>
      </c>
      <c r="AB334" s="26" t="s">
        <v>2218</v>
      </c>
      <c r="AC334" s="14" t="s">
        <v>53</v>
      </c>
      <c r="AD334" s="27">
        <v>2016</v>
      </c>
      <c r="AE334" s="29" t="s">
        <v>2219</v>
      </c>
      <c r="AF334" s="29" t="s">
        <v>70</v>
      </c>
      <c r="AG334" s="15" t="s">
        <v>2220</v>
      </c>
      <c r="AH334" s="40" t="s">
        <v>2221</v>
      </c>
      <c r="AI334" s="44" t="s">
        <v>1743</v>
      </c>
      <c r="AJ334" s="44" t="s">
        <v>2219</v>
      </c>
      <c r="AK334" s="16" t="s">
        <v>60</v>
      </c>
      <c r="AL334" s="14" t="s">
        <v>1534</v>
      </c>
      <c r="AM334" s="14" t="s">
        <v>129</v>
      </c>
    </row>
    <row r="335" spans="1:39" s="31" customFormat="1" ht="30" customHeight="1">
      <c r="A335" s="11">
        <v>330</v>
      </c>
      <c r="B335" s="43" t="s">
        <v>2222</v>
      </c>
      <c r="C335" s="13">
        <f>VLOOKUP(B335,[1]Sheet1!$A$2:$B$443,2,FALSE)</f>
        <v>21088103</v>
      </c>
      <c r="D335" s="43"/>
      <c r="E335" s="44" t="s">
        <v>2223</v>
      </c>
      <c r="F335" s="44" t="s">
        <v>1662</v>
      </c>
      <c r="G335" s="44" t="s">
        <v>1663</v>
      </c>
      <c r="H335" s="44" t="s">
        <v>2224</v>
      </c>
      <c r="I335" s="16" t="s">
        <v>45</v>
      </c>
      <c r="J335" s="34" t="s">
        <v>1495</v>
      </c>
      <c r="K335" s="43" t="s">
        <v>184</v>
      </c>
      <c r="L335" s="18" t="s">
        <v>47</v>
      </c>
      <c r="M335" s="45" t="s">
        <v>1496</v>
      </c>
      <c r="N335" s="46">
        <v>29819</v>
      </c>
      <c r="O335" s="34" t="s">
        <v>2205</v>
      </c>
      <c r="P335" s="11" t="s">
        <v>2206</v>
      </c>
      <c r="Q335" s="21">
        <v>40148</v>
      </c>
      <c r="R335" s="21">
        <v>40268</v>
      </c>
      <c r="S335" s="11" t="s">
        <v>1546</v>
      </c>
      <c r="T335" s="22">
        <v>41061</v>
      </c>
      <c r="U335" s="22">
        <v>41060</v>
      </c>
      <c r="V335" s="23">
        <v>150</v>
      </c>
      <c r="W335" s="11">
        <v>2</v>
      </c>
      <c r="X335" s="11">
        <v>6</v>
      </c>
      <c r="Y335" s="32">
        <f t="shared" ca="1" si="15"/>
        <v>36</v>
      </c>
      <c r="Z335" s="32">
        <f t="shared" ca="1" si="16"/>
        <v>9</v>
      </c>
      <c r="AA335" s="26">
        <f t="shared" si="17"/>
        <v>53571</v>
      </c>
      <c r="AB335" s="26" t="s">
        <v>2225</v>
      </c>
      <c r="AC335" s="11" t="s">
        <v>409</v>
      </c>
      <c r="AD335" s="48">
        <v>2013</v>
      </c>
      <c r="AE335" s="29" t="s">
        <v>1667</v>
      </c>
      <c r="AF335" s="29" t="s">
        <v>70</v>
      </c>
      <c r="AG335" s="44" t="s">
        <v>1668</v>
      </c>
      <c r="AH335" s="40" t="s">
        <v>2226</v>
      </c>
      <c r="AI335" s="15" t="s">
        <v>914</v>
      </c>
      <c r="AJ335" s="15" t="s">
        <v>1852</v>
      </c>
      <c r="AK335" s="16" t="s">
        <v>597</v>
      </c>
      <c r="AL335" s="14" t="s">
        <v>96</v>
      </c>
      <c r="AM335" s="14" t="s">
        <v>97</v>
      </c>
    </row>
    <row r="336" spans="1:39" s="31" customFormat="1" ht="30" customHeight="1">
      <c r="A336" s="11">
        <v>331</v>
      </c>
      <c r="B336" s="43" t="s">
        <v>2227</v>
      </c>
      <c r="C336" s="13">
        <f>VLOOKUP(B336,[1]Sheet1!$A$2:$B$443,2,FALSE)</f>
        <v>25088501</v>
      </c>
      <c r="D336" s="43"/>
      <c r="E336" s="44" t="s">
        <v>2228</v>
      </c>
      <c r="F336" s="44" t="s">
        <v>1662</v>
      </c>
      <c r="G336" s="44" t="s">
        <v>1663</v>
      </c>
      <c r="H336" s="44" t="s">
        <v>2229</v>
      </c>
      <c r="I336" s="16" t="s">
        <v>45</v>
      </c>
      <c r="J336" s="34" t="s">
        <v>1495</v>
      </c>
      <c r="K336" s="11" t="s">
        <v>184</v>
      </c>
      <c r="L336" s="18" t="s">
        <v>47</v>
      </c>
      <c r="M336" s="45" t="s">
        <v>1496</v>
      </c>
      <c r="N336" s="46">
        <v>31284</v>
      </c>
      <c r="O336" s="34" t="s">
        <v>2205</v>
      </c>
      <c r="P336" s="11" t="s">
        <v>2206</v>
      </c>
      <c r="Q336" s="21">
        <v>40148</v>
      </c>
      <c r="R336" s="21">
        <v>40268</v>
      </c>
      <c r="S336" s="11" t="s">
        <v>1546</v>
      </c>
      <c r="T336" s="22">
        <v>41061</v>
      </c>
      <c r="U336" s="22">
        <v>41060</v>
      </c>
      <c r="V336" s="23">
        <v>150</v>
      </c>
      <c r="W336" s="11">
        <v>2</v>
      </c>
      <c r="X336" s="11">
        <v>6</v>
      </c>
      <c r="Y336" s="32">
        <f ca="1">IF(MONTH(TODAY())&gt;MONTH(N336),YEAR(TODAY())-YEAR(N336),YEAR(TODAY())-YEAR(N336)-1)</f>
        <v>32</v>
      </c>
      <c r="Z336" s="32">
        <f ca="1">IF(MONTH(TODAY())&gt;MONTH(N336),MONTH(TODAY())-MONTH(N336),MONTH(TODAY())+12-MONTH(N336))</f>
        <v>9</v>
      </c>
      <c r="AA336" s="26">
        <f>IF(S336="Profesor",(DATE(YEAR(N336)+70,MONTH(N336)+1,1)),(DATE(YEAR(N336)+65,MONTH(N336)+1,1)) )</f>
        <v>55032</v>
      </c>
      <c r="AB336" s="26" t="s">
        <v>2230</v>
      </c>
      <c r="AC336" s="11" t="s">
        <v>409</v>
      </c>
      <c r="AD336" s="48">
        <v>2013</v>
      </c>
      <c r="AE336" s="29" t="s">
        <v>1667</v>
      </c>
      <c r="AF336" s="29" t="s">
        <v>70</v>
      </c>
      <c r="AG336" s="44" t="s">
        <v>1668</v>
      </c>
      <c r="AH336" s="40" t="s">
        <v>2231</v>
      </c>
      <c r="AI336" s="15" t="s">
        <v>914</v>
      </c>
      <c r="AJ336" s="15" t="s">
        <v>1852</v>
      </c>
      <c r="AK336" s="16" t="s">
        <v>60</v>
      </c>
      <c r="AL336" s="14" t="s">
        <v>96</v>
      </c>
      <c r="AM336" s="14" t="s">
        <v>97</v>
      </c>
    </row>
    <row r="337" spans="1:39" s="31" customFormat="1" ht="30" customHeight="1">
      <c r="A337" s="11">
        <v>332</v>
      </c>
      <c r="B337" s="43" t="s">
        <v>2232</v>
      </c>
      <c r="C337" s="13">
        <f>VLOOKUP(B337,[1]Sheet1!$A$2:$B$443,2,FALSE)</f>
        <v>30098203</v>
      </c>
      <c r="D337" s="43"/>
      <c r="E337" s="44" t="s">
        <v>2233</v>
      </c>
      <c r="F337" s="44" t="s">
        <v>1662</v>
      </c>
      <c r="G337" s="44" t="s">
        <v>1663</v>
      </c>
      <c r="H337" s="44" t="s">
        <v>2234</v>
      </c>
      <c r="I337" s="16" t="s">
        <v>45</v>
      </c>
      <c r="J337" s="34" t="s">
        <v>1495</v>
      </c>
      <c r="K337" s="11" t="s">
        <v>46</v>
      </c>
      <c r="L337" s="18" t="s">
        <v>47</v>
      </c>
      <c r="M337" s="45" t="s">
        <v>2235</v>
      </c>
      <c r="N337" s="46">
        <v>30224</v>
      </c>
      <c r="O337" s="34" t="s">
        <v>2205</v>
      </c>
      <c r="P337" s="11" t="s">
        <v>2206</v>
      </c>
      <c r="Q337" s="21">
        <v>40148</v>
      </c>
      <c r="R337" s="21">
        <v>40268</v>
      </c>
      <c r="S337" s="11" t="s">
        <v>1546</v>
      </c>
      <c r="T337" s="22">
        <v>41153</v>
      </c>
      <c r="U337" s="22">
        <v>41060</v>
      </c>
      <c r="V337" s="23">
        <v>150</v>
      </c>
      <c r="W337" s="11">
        <v>2</v>
      </c>
      <c r="X337" s="11">
        <v>8</v>
      </c>
      <c r="Y337" s="32">
        <f t="shared" ca="1" si="15"/>
        <v>35</v>
      </c>
      <c r="Z337" s="32">
        <f t="shared" ca="1" si="16"/>
        <v>8</v>
      </c>
      <c r="AA337" s="26">
        <f t="shared" si="17"/>
        <v>53966</v>
      </c>
      <c r="AB337" s="26" t="s">
        <v>43</v>
      </c>
      <c r="AC337" s="11" t="s">
        <v>409</v>
      </c>
      <c r="AD337" s="11">
        <v>2013</v>
      </c>
      <c r="AE337" s="29" t="s">
        <v>1667</v>
      </c>
      <c r="AF337" s="15" t="s">
        <v>70</v>
      </c>
      <c r="AG337" s="44" t="s">
        <v>1668</v>
      </c>
      <c r="AH337" s="40" t="s">
        <v>2236</v>
      </c>
      <c r="AI337" s="15" t="s">
        <v>971</v>
      </c>
      <c r="AJ337" s="15" t="s">
        <v>1670</v>
      </c>
      <c r="AK337" s="16" t="s">
        <v>60</v>
      </c>
      <c r="AL337" s="14" t="s">
        <v>96</v>
      </c>
      <c r="AM337" s="14" t="s">
        <v>97</v>
      </c>
    </row>
    <row r="338" spans="1:39" s="31" customFormat="1" ht="30" customHeight="1">
      <c r="A338" s="11">
        <v>333</v>
      </c>
      <c r="B338" s="43" t="s">
        <v>2237</v>
      </c>
      <c r="C338" s="13">
        <f>VLOOKUP(B338,[1]Sheet1!$A$2:$B$443,2,FALSE)</f>
        <v>23017910</v>
      </c>
      <c r="D338" s="4"/>
      <c r="E338" s="44" t="s">
        <v>2238</v>
      </c>
      <c r="F338" s="44" t="s">
        <v>43</v>
      </c>
      <c r="G338" s="44" t="s">
        <v>1086</v>
      </c>
      <c r="H338" s="44" t="s">
        <v>2239</v>
      </c>
      <c r="I338" s="16" t="s">
        <v>45</v>
      </c>
      <c r="J338" s="34" t="s">
        <v>1439</v>
      </c>
      <c r="K338" s="11" t="s">
        <v>46</v>
      </c>
      <c r="L338" s="18" t="s">
        <v>47</v>
      </c>
      <c r="M338" s="45" t="s">
        <v>2240</v>
      </c>
      <c r="N338" s="46">
        <v>28878</v>
      </c>
      <c r="O338" s="34" t="s">
        <v>2205</v>
      </c>
      <c r="P338" s="11" t="s">
        <v>2206</v>
      </c>
      <c r="Q338" s="22">
        <v>40513</v>
      </c>
      <c r="R338" s="22">
        <v>40616</v>
      </c>
      <c r="S338" s="11" t="s">
        <v>1546</v>
      </c>
      <c r="T338" s="21">
        <v>41579</v>
      </c>
      <c r="U338" s="21">
        <v>41578</v>
      </c>
      <c r="V338" s="23">
        <v>150</v>
      </c>
      <c r="W338" s="11">
        <v>2</v>
      </c>
      <c r="X338" s="11">
        <v>11</v>
      </c>
      <c r="Y338" s="32">
        <f ca="1">IF(MONTH(TODAY())&gt;MONTH(N338),YEAR(TODAY())-YEAR(N338),YEAR(TODAY())-YEAR(N338)-1)</f>
        <v>39</v>
      </c>
      <c r="Z338" s="32">
        <f ca="1">IF(MONTH(TODAY())&gt;MONTH(N338),MONTH(TODAY())-MONTH(N338),MONTH(TODAY())+12-MONTH(N338))</f>
        <v>4</v>
      </c>
      <c r="AA338" s="26">
        <f>IF(S338="Profesor",(DATE(YEAR(N338)+70,MONTH(N338)+1,1)),(DATE(YEAR(N338)+65,MONTH(N338)+1,1)) )</f>
        <v>52628</v>
      </c>
      <c r="AB338" s="26" t="s">
        <v>43</v>
      </c>
      <c r="AC338" s="11" t="s">
        <v>409</v>
      </c>
      <c r="AD338" s="48">
        <v>2008</v>
      </c>
      <c r="AE338" s="28" t="s">
        <v>2241</v>
      </c>
      <c r="AF338" s="29" t="s">
        <v>70</v>
      </c>
      <c r="AG338" s="44" t="s">
        <v>486</v>
      </c>
      <c r="AH338" s="38">
        <v>14100104801265</v>
      </c>
      <c r="AI338" s="15" t="s">
        <v>914</v>
      </c>
      <c r="AJ338" s="15" t="s">
        <v>1015</v>
      </c>
      <c r="AK338" s="16" t="s">
        <v>60</v>
      </c>
      <c r="AL338" s="14" t="s">
        <v>1115</v>
      </c>
      <c r="AM338" s="14" t="s">
        <v>599</v>
      </c>
    </row>
    <row r="339" spans="1:39" s="31" customFormat="1" ht="30" customHeight="1">
      <c r="A339" s="11">
        <v>334</v>
      </c>
      <c r="B339" s="43" t="s">
        <v>2242</v>
      </c>
      <c r="C339" s="13">
        <f>VLOOKUP(B339,[1]Sheet1!$A$2:$B$443,2,FALSE)</f>
        <v>2068005</v>
      </c>
      <c r="D339" s="4"/>
      <c r="E339" s="44" t="s">
        <v>2243</v>
      </c>
      <c r="F339" s="44" t="s">
        <v>43</v>
      </c>
      <c r="G339" s="44" t="s">
        <v>1801</v>
      </c>
      <c r="H339" s="44" t="s">
        <v>2244</v>
      </c>
      <c r="I339" s="16" t="s">
        <v>45</v>
      </c>
      <c r="J339" s="34" t="s">
        <v>1439</v>
      </c>
      <c r="K339" s="11" t="s">
        <v>184</v>
      </c>
      <c r="L339" s="18" t="s">
        <v>101</v>
      </c>
      <c r="M339" s="45" t="s">
        <v>2245</v>
      </c>
      <c r="N339" s="46">
        <v>29374</v>
      </c>
      <c r="O339" s="34" t="s">
        <v>2205</v>
      </c>
      <c r="P339" s="11" t="s">
        <v>2206</v>
      </c>
      <c r="Q339" s="22">
        <v>40513</v>
      </c>
      <c r="R339" s="22">
        <v>40616</v>
      </c>
      <c r="S339" s="11" t="s">
        <v>1546</v>
      </c>
      <c r="T339" s="21">
        <v>41671</v>
      </c>
      <c r="U339" s="21">
        <v>41669</v>
      </c>
      <c r="V339" s="23">
        <v>150</v>
      </c>
      <c r="W339" s="11">
        <v>4</v>
      </c>
      <c r="X339" s="11">
        <v>2</v>
      </c>
      <c r="Y339" s="32">
        <f t="shared" ca="1" si="15"/>
        <v>37</v>
      </c>
      <c r="Z339" s="32">
        <f t="shared" ca="1" si="16"/>
        <v>11</v>
      </c>
      <c r="AA339" s="26">
        <f t="shared" si="17"/>
        <v>53144</v>
      </c>
      <c r="AB339" s="26" t="s">
        <v>43</v>
      </c>
      <c r="AC339" s="11" t="s">
        <v>409</v>
      </c>
      <c r="AD339" s="11">
        <v>2009</v>
      </c>
      <c r="AE339" s="44" t="s">
        <v>1804</v>
      </c>
      <c r="AF339" s="15" t="s">
        <v>70</v>
      </c>
      <c r="AG339" s="44" t="s">
        <v>1532</v>
      </c>
      <c r="AH339" s="38" t="s">
        <v>2246</v>
      </c>
      <c r="AI339" s="15" t="s">
        <v>914</v>
      </c>
      <c r="AJ339" s="15" t="s">
        <v>1804</v>
      </c>
      <c r="AK339" s="16" t="s">
        <v>60</v>
      </c>
      <c r="AL339" s="14" t="s">
        <v>862</v>
      </c>
      <c r="AM339" s="14" t="s">
        <v>129</v>
      </c>
    </row>
    <row r="340" spans="1:39" s="31" customFormat="1" ht="30" customHeight="1">
      <c r="A340" s="11">
        <v>335</v>
      </c>
      <c r="B340" s="43" t="s">
        <v>2247</v>
      </c>
      <c r="C340" s="13">
        <f>VLOOKUP(B340,[1]Sheet1!$A$2:$B$443,2,FALSE)</f>
        <v>31087805</v>
      </c>
      <c r="D340" s="4"/>
      <c r="E340" s="44" t="s">
        <v>2248</v>
      </c>
      <c r="F340" s="44" t="s">
        <v>42</v>
      </c>
      <c r="G340" s="44" t="s">
        <v>2249</v>
      </c>
      <c r="H340" s="44" t="s">
        <v>2250</v>
      </c>
      <c r="I340" s="16" t="s">
        <v>45</v>
      </c>
      <c r="J340" s="34" t="s">
        <v>1439</v>
      </c>
      <c r="K340" s="11" t="s">
        <v>46</v>
      </c>
      <c r="L340" s="18" t="s">
        <v>47</v>
      </c>
      <c r="M340" s="45" t="s">
        <v>2251</v>
      </c>
      <c r="N340" s="46">
        <v>28733</v>
      </c>
      <c r="O340" s="34" t="s">
        <v>2205</v>
      </c>
      <c r="P340" s="11" t="s">
        <v>2206</v>
      </c>
      <c r="Q340" s="22">
        <v>40513</v>
      </c>
      <c r="R340" s="22">
        <v>40616</v>
      </c>
      <c r="S340" s="11" t="s">
        <v>1546</v>
      </c>
      <c r="T340" s="21">
        <v>41821</v>
      </c>
      <c r="U340" s="21">
        <v>41820</v>
      </c>
      <c r="V340" s="23">
        <v>150</v>
      </c>
      <c r="W340" s="11">
        <v>3</v>
      </c>
      <c r="X340" s="11">
        <v>7</v>
      </c>
      <c r="Y340" s="32">
        <f t="shared" ca="1" si="15"/>
        <v>39</v>
      </c>
      <c r="Z340" s="32">
        <f t="shared" ca="1" si="16"/>
        <v>9</v>
      </c>
      <c r="AA340" s="26">
        <f t="shared" si="17"/>
        <v>52475</v>
      </c>
      <c r="AB340" s="26" t="s">
        <v>43</v>
      </c>
      <c r="AC340" s="11" t="s">
        <v>53</v>
      </c>
      <c r="AD340" s="48">
        <v>2016</v>
      </c>
      <c r="AE340" s="28" t="s">
        <v>54</v>
      </c>
      <c r="AF340" s="29" t="s">
        <v>55</v>
      </c>
      <c r="AG340" s="44" t="s">
        <v>2252</v>
      </c>
      <c r="AH340" s="37" t="s">
        <v>2253</v>
      </c>
      <c r="AI340" s="44" t="s">
        <v>1743</v>
      </c>
      <c r="AJ340" s="28" t="s">
        <v>54</v>
      </c>
      <c r="AK340" s="16" t="s">
        <v>60</v>
      </c>
      <c r="AL340" s="14" t="s">
        <v>550</v>
      </c>
      <c r="AM340" s="14" t="s">
        <v>62</v>
      </c>
    </row>
    <row r="341" spans="1:39" s="31" customFormat="1" ht="30" customHeight="1">
      <c r="A341" s="11">
        <v>336</v>
      </c>
      <c r="B341" s="12" t="s">
        <v>2254</v>
      </c>
      <c r="C341" s="13">
        <f>VLOOKUP(B341,[1]Sheet1!$A$2:$B$443,2,FALSE)</f>
        <v>26078001</v>
      </c>
      <c r="D341" s="14">
        <v>132307927</v>
      </c>
      <c r="E341" s="15" t="s">
        <v>2255</v>
      </c>
      <c r="F341" s="15" t="s">
        <v>43</v>
      </c>
      <c r="G341" s="15" t="s">
        <v>2256</v>
      </c>
      <c r="H341" s="15" t="s">
        <v>2257</v>
      </c>
      <c r="I341" s="16" t="s">
        <v>45</v>
      </c>
      <c r="J341" s="34" t="s">
        <v>1226</v>
      </c>
      <c r="K341" s="14" t="s">
        <v>184</v>
      </c>
      <c r="L341" s="18" t="s">
        <v>47</v>
      </c>
      <c r="M341" s="19" t="s">
        <v>67</v>
      </c>
      <c r="N341" s="20">
        <v>29428</v>
      </c>
      <c r="O341" s="34" t="s">
        <v>2205</v>
      </c>
      <c r="P341" s="11" t="s">
        <v>2206</v>
      </c>
      <c r="Q341" s="22">
        <v>40634</v>
      </c>
      <c r="R341" s="22">
        <v>40702</v>
      </c>
      <c r="S341" s="14" t="s">
        <v>1251</v>
      </c>
      <c r="T341" s="22">
        <v>40513</v>
      </c>
      <c r="U341" s="22">
        <v>40512</v>
      </c>
      <c r="V341" s="23">
        <v>264.5</v>
      </c>
      <c r="W341" s="24">
        <v>6</v>
      </c>
      <c r="X341" s="24">
        <v>3</v>
      </c>
      <c r="Y341" s="32">
        <f t="shared" ca="1" si="15"/>
        <v>37</v>
      </c>
      <c r="Z341" s="32">
        <f t="shared" ca="1" si="16"/>
        <v>10</v>
      </c>
      <c r="AA341" s="26">
        <f t="shared" si="17"/>
        <v>53175</v>
      </c>
      <c r="AB341" s="26" t="s">
        <v>2258</v>
      </c>
      <c r="AC341" s="14" t="s">
        <v>409</v>
      </c>
      <c r="AD341" s="27">
        <v>2008</v>
      </c>
      <c r="AE341" s="29" t="s">
        <v>779</v>
      </c>
      <c r="AF341" s="29" t="s">
        <v>70</v>
      </c>
      <c r="AG341" s="15" t="s">
        <v>1266</v>
      </c>
      <c r="AH341" s="40" t="s">
        <v>2259</v>
      </c>
      <c r="AI341" s="15" t="s">
        <v>316</v>
      </c>
      <c r="AJ341" s="15" t="s">
        <v>779</v>
      </c>
      <c r="AK341" s="16" t="s">
        <v>60</v>
      </c>
      <c r="AL341" s="14" t="s">
        <v>1128</v>
      </c>
      <c r="AM341" s="14" t="s">
        <v>108</v>
      </c>
    </row>
    <row r="342" spans="1:39" s="31" customFormat="1" ht="30" customHeight="1">
      <c r="A342" s="11">
        <v>337</v>
      </c>
      <c r="B342" s="12" t="s">
        <v>2260</v>
      </c>
      <c r="C342" s="13">
        <f>VLOOKUP(B342,[1]Sheet1!$A$2:$B$443,2,FALSE)</f>
        <v>1088001</v>
      </c>
      <c r="D342" s="14">
        <v>132319668</v>
      </c>
      <c r="E342" s="15" t="s">
        <v>2261</v>
      </c>
      <c r="F342" s="15" t="s">
        <v>43</v>
      </c>
      <c r="G342" s="15" t="s">
        <v>2262</v>
      </c>
      <c r="H342" s="15" t="s">
        <v>2263</v>
      </c>
      <c r="I342" s="16" t="s">
        <v>45</v>
      </c>
      <c r="J342" s="34" t="s">
        <v>1416</v>
      </c>
      <c r="K342" s="14" t="s">
        <v>184</v>
      </c>
      <c r="L342" s="18" t="s">
        <v>47</v>
      </c>
      <c r="M342" s="19" t="s">
        <v>2264</v>
      </c>
      <c r="N342" s="20">
        <v>29434</v>
      </c>
      <c r="O342" s="34" t="s">
        <v>2205</v>
      </c>
      <c r="P342" s="11" t="s">
        <v>2206</v>
      </c>
      <c r="Q342" s="22">
        <v>41000</v>
      </c>
      <c r="R342" s="22">
        <v>41051</v>
      </c>
      <c r="S342" s="14" t="s">
        <v>1251</v>
      </c>
      <c r="T342" s="22">
        <v>42856</v>
      </c>
      <c r="U342" s="22">
        <v>42853</v>
      </c>
      <c r="V342" s="23">
        <v>326.3</v>
      </c>
      <c r="W342" s="24">
        <v>6</v>
      </c>
      <c r="X342" s="24">
        <v>0</v>
      </c>
      <c r="Y342" s="32">
        <f t="shared" ca="1" si="15"/>
        <v>37</v>
      </c>
      <c r="Z342" s="32">
        <f t="shared" ca="1" si="16"/>
        <v>9</v>
      </c>
      <c r="AA342" s="26">
        <f t="shared" si="17"/>
        <v>53206</v>
      </c>
      <c r="AB342" s="26" t="s">
        <v>2265</v>
      </c>
      <c r="AC342" s="14" t="s">
        <v>409</v>
      </c>
      <c r="AD342" s="27">
        <v>2011</v>
      </c>
      <c r="AE342" s="29" t="s">
        <v>1651</v>
      </c>
      <c r="AF342" s="29" t="s">
        <v>70</v>
      </c>
      <c r="AG342" s="15" t="s">
        <v>196</v>
      </c>
      <c r="AH342" s="38" t="s">
        <v>2266</v>
      </c>
      <c r="AI342" s="15" t="s">
        <v>914</v>
      </c>
      <c r="AJ342" s="15" t="s">
        <v>2267</v>
      </c>
      <c r="AK342" s="16" t="s">
        <v>597</v>
      </c>
      <c r="AL342" s="14" t="s">
        <v>61</v>
      </c>
      <c r="AM342" s="14" t="s">
        <v>62</v>
      </c>
    </row>
    <row r="343" spans="1:39" s="31" customFormat="1" ht="30" customHeight="1">
      <c r="A343" s="11">
        <v>338</v>
      </c>
      <c r="B343" s="43" t="s">
        <v>2268</v>
      </c>
      <c r="C343" s="13">
        <f>VLOOKUP(B343,[1]Sheet1!$A$2:$B$443,2,FALSE)</f>
        <v>23068207</v>
      </c>
      <c r="D343" s="11"/>
      <c r="E343" s="44" t="s">
        <v>2269</v>
      </c>
      <c r="F343" s="15" t="s">
        <v>43</v>
      </c>
      <c r="G343" s="44" t="s">
        <v>2270</v>
      </c>
      <c r="H343" s="44" t="s">
        <v>2271</v>
      </c>
      <c r="I343" s="16" t="s">
        <v>45</v>
      </c>
      <c r="J343" s="17">
        <v>41244</v>
      </c>
      <c r="K343" s="43" t="s">
        <v>184</v>
      </c>
      <c r="L343" s="18" t="s">
        <v>47</v>
      </c>
      <c r="M343" s="49" t="s">
        <v>2272</v>
      </c>
      <c r="N343" s="46">
        <v>30125</v>
      </c>
      <c r="O343" s="34" t="s">
        <v>2205</v>
      </c>
      <c r="P343" s="11" t="s">
        <v>2206</v>
      </c>
      <c r="Q343" s="22">
        <v>41244</v>
      </c>
      <c r="R343" s="22">
        <v>41277</v>
      </c>
      <c r="S343" s="11" t="s">
        <v>1251</v>
      </c>
      <c r="T343" s="22">
        <v>42979</v>
      </c>
      <c r="U343" s="22">
        <v>42978</v>
      </c>
      <c r="V343" s="23">
        <v>225.66</v>
      </c>
      <c r="W343" s="11">
        <v>1</v>
      </c>
      <c r="X343" s="11">
        <v>5</v>
      </c>
      <c r="Y343" s="32">
        <f ca="1">IF(MONTH(TODAY())&gt;MONTH(N343),YEAR(TODAY())-YEAR(N343),YEAR(TODAY())-YEAR(N343)-1)</f>
        <v>35</v>
      </c>
      <c r="Z343" s="32">
        <f ca="1">IF(MONTH(TODAY())&gt;MONTH(N343),MONTH(TODAY())-MONTH(N343),MONTH(TODAY())+12-MONTH(N343))</f>
        <v>11</v>
      </c>
      <c r="AA343" s="26">
        <f>IF(S343="Profesor",(DATE(YEAR(N343)+70,MONTH(N343)+1,1)),(DATE(YEAR(N343)+65,MONTH(N343)+1,1)) )</f>
        <v>53874</v>
      </c>
      <c r="AB343" s="26" t="s">
        <v>2273</v>
      </c>
      <c r="AC343" s="11" t="s">
        <v>409</v>
      </c>
      <c r="AD343" s="48">
        <v>2012</v>
      </c>
      <c r="AE343" s="29" t="s">
        <v>1651</v>
      </c>
      <c r="AF343" s="29" t="s">
        <v>70</v>
      </c>
      <c r="AG343" s="44" t="s">
        <v>1977</v>
      </c>
      <c r="AH343" s="37" t="s">
        <v>2274</v>
      </c>
      <c r="AI343" s="15" t="s">
        <v>971</v>
      </c>
      <c r="AJ343" s="15" t="s">
        <v>1651</v>
      </c>
      <c r="AK343" s="16" t="s">
        <v>60</v>
      </c>
      <c r="AL343" s="14" t="s">
        <v>2015</v>
      </c>
      <c r="AM343" s="14" t="s">
        <v>62</v>
      </c>
    </row>
    <row r="344" spans="1:39" s="31" customFormat="1" ht="30" customHeight="1">
      <c r="A344" s="11">
        <v>339</v>
      </c>
      <c r="B344" s="43" t="s">
        <v>2275</v>
      </c>
      <c r="C344" s="13">
        <f>VLOOKUP(B344,[1]Sheet1!$A$2:$B$443,2,FALSE)</f>
        <v>17058801</v>
      </c>
      <c r="D344" s="11"/>
      <c r="E344" s="44" t="s">
        <v>2276</v>
      </c>
      <c r="F344" s="15" t="s">
        <v>43</v>
      </c>
      <c r="G344" s="44" t="s">
        <v>591</v>
      </c>
      <c r="H344" s="44" t="s">
        <v>2277</v>
      </c>
      <c r="I344" s="16" t="s">
        <v>45</v>
      </c>
      <c r="J344" s="17">
        <v>41244</v>
      </c>
      <c r="K344" s="43" t="s">
        <v>184</v>
      </c>
      <c r="L344" s="18" t="s">
        <v>47</v>
      </c>
      <c r="M344" s="49" t="s">
        <v>2272</v>
      </c>
      <c r="N344" s="46">
        <v>32280</v>
      </c>
      <c r="O344" s="34" t="s">
        <v>2205</v>
      </c>
      <c r="P344" s="11" t="s">
        <v>2206</v>
      </c>
      <c r="Q344" s="22">
        <v>41244</v>
      </c>
      <c r="R344" s="22">
        <v>41277</v>
      </c>
      <c r="S344" s="11" t="s">
        <v>1251</v>
      </c>
      <c r="T344" s="22">
        <v>43040</v>
      </c>
      <c r="U344" s="22">
        <v>43042</v>
      </c>
      <c r="V344" s="23">
        <v>326</v>
      </c>
      <c r="W344" s="11">
        <v>2</v>
      </c>
      <c r="X344" s="11">
        <v>2</v>
      </c>
      <c r="Y344" s="32">
        <f ca="1">IF(MONTH(TODAY())&gt;MONTH(N344),YEAR(TODAY())-YEAR(N344),YEAR(TODAY())-YEAR(N344)-1)</f>
        <v>29</v>
      </c>
      <c r="Z344" s="32">
        <f ca="1">IF(MONTH(TODAY())&gt;MONTH(N344),MONTH(TODAY())-MONTH(N344),MONTH(TODAY())+12-MONTH(N344))</f>
        <v>12</v>
      </c>
      <c r="AA344" s="26">
        <f>IF(S344="Profesor",(DATE(YEAR(N344)+70,MONTH(N344)+1,1)),(DATE(YEAR(N344)+65,MONTH(N344)+1,1)) )</f>
        <v>56036</v>
      </c>
      <c r="AB344" s="26" t="s">
        <v>2278</v>
      </c>
      <c r="AC344" s="11" t="s">
        <v>409</v>
      </c>
      <c r="AD344" s="48">
        <v>2011</v>
      </c>
      <c r="AE344" s="29" t="s">
        <v>322</v>
      </c>
      <c r="AF344" s="29" t="s">
        <v>55</v>
      </c>
      <c r="AG344" s="44" t="s">
        <v>518</v>
      </c>
      <c r="AH344" s="40" t="s">
        <v>2279</v>
      </c>
      <c r="AI344" s="15" t="s">
        <v>971</v>
      </c>
      <c r="AJ344" s="15" t="s">
        <v>188</v>
      </c>
      <c r="AK344" s="16" t="s">
        <v>60</v>
      </c>
      <c r="AL344" s="14" t="s">
        <v>189</v>
      </c>
      <c r="AM344" s="14" t="s">
        <v>129</v>
      </c>
    </row>
    <row r="345" spans="1:39" s="31" customFormat="1" ht="30" customHeight="1">
      <c r="A345" s="11">
        <v>340</v>
      </c>
      <c r="B345" s="43" t="s">
        <v>2280</v>
      </c>
      <c r="C345" s="13">
        <f>VLOOKUP(B345,[1]Sheet1!$A$2:$B$443,2,FALSE)</f>
        <v>20088401</v>
      </c>
      <c r="D345" s="11"/>
      <c r="E345" s="44" t="s">
        <v>2281</v>
      </c>
      <c r="F345" s="15" t="s">
        <v>43</v>
      </c>
      <c r="G345" s="44" t="s">
        <v>591</v>
      </c>
      <c r="H345" s="44" t="s">
        <v>2282</v>
      </c>
      <c r="I345" s="16" t="s">
        <v>45</v>
      </c>
      <c r="J345" s="17">
        <v>41244</v>
      </c>
      <c r="K345" s="43" t="s">
        <v>46</v>
      </c>
      <c r="L345" s="18" t="s">
        <v>47</v>
      </c>
      <c r="M345" s="49" t="s">
        <v>561</v>
      </c>
      <c r="N345" s="46">
        <v>30914</v>
      </c>
      <c r="O345" s="34" t="s">
        <v>2205</v>
      </c>
      <c r="P345" s="11" t="s">
        <v>2206</v>
      </c>
      <c r="Q345" s="22">
        <v>41244</v>
      </c>
      <c r="R345" s="22">
        <v>41277</v>
      </c>
      <c r="S345" s="11" t="s">
        <v>1546</v>
      </c>
      <c r="T345" s="22">
        <v>41760</v>
      </c>
      <c r="U345" s="22">
        <v>41759</v>
      </c>
      <c r="V345" s="23">
        <v>150</v>
      </c>
      <c r="W345" s="11">
        <v>1</v>
      </c>
      <c r="X345" s="11">
        <v>5</v>
      </c>
      <c r="Y345" s="32">
        <f t="shared" ca="1" si="15"/>
        <v>33</v>
      </c>
      <c r="Z345" s="32">
        <f t="shared" ca="1" si="16"/>
        <v>9</v>
      </c>
      <c r="AA345" s="26">
        <f t="shared" si="17"/>
        <v>54667</v>
      </c>
      <c r="AB345" s="26" t="s">
        <v>2283</v>
      </c>
      <c r="AC345" s="11" t="s">
        <v>409</v>
      </c>
      <c r="AD345" s="48">
        <v>2010</v>
      </c>
      <c r="AE345" s="29" t="s">
        <v>999</v>
      </c>
      <c r="AF345" s="29" t="s">
        <v>55</v>
      </c>
      <c r="AG345" s="44" t="s">
        <v>518</v>
      </c>
      <c r="AH345" s="37" t="s">
        <v>2284</v>
      </c>
      <c r="AI345" s="15" t="s">
        <v>971</v>
      </c>
      <c r="AJ345" s="15" t="s">
        <v>550</v>
      </c>
      <c r="AK345" s="16" t="s">
        <v>597</v>
      </c>
      <c r="AL345" s="14" t="s">
        <v>550</v>
      </c>
      <c r="AM345" s="14" t="s">
        <v>62</v>
      </c>
    </row>
    <row r="346" spans="1:39" s="31" customFormat="1" ht="30" customHeight="1">
      <c r="A346" s="11">
        <v>341</v>
      </c>
      <c r="B346" s="43" t="s">
        <v>2285</v>
      </c>
      <c r="C346" s="13">
        <f>VLOOKUP(B346,[1]Sheet1!$A$2:$B$443,2,FALSE)</f>
        <v>8058701</v>
      </c>
      <c r="D346" s="11"/>
      <c r="E346" s="44" t="s">
        <v>2286</v>
      </c>
      <c r="F346" s="15" t="s">
        <v>43</v>
      </c>
      <c r="G346" s="44" t="s">
        <v>2287</v>
      </c>
      <c r="H346" s="44" t="s">
        <v>2288</v>
      </c>
      <c r="I346" s="16" t="s">
        <v>45</v>
      </c>
      <c r="J346" s="17">
        <v>41244</v>
      </c>
      <c r="K346" s="43" t="s">
        <v>184</v>
      </c>
      <c r="L346" s="18" t="s">
        <v>101</v>
      </c>
      <c r="M346" s="49" t="s">
        <v>90</v>
      </c>
      <c r="N346" s="46">
        <v>31905</v>
      </c>
      <c r="O346" s="34" t="s">
        <v>2205</v>
      </c>
      <c r="P346" s="11" t="s">
        <v>2206</v>
      </c>
      <c r="Q346" s="22">
        <v>41244</v>
      </c>
      <c r="R346" s="22">
        <v>41277</v>
      </c>
      <c r="S346" s="11" t="s">
        <v>1546</v>
      </c>
      <c r="T346" s="22">
        <v>41760</v>
      </c>
      <c r="U346" s="22">
        <v>41759</v>
      </c>
      <c r="V346" s="23">
        <v>150</v>
      </c>
      <c r="W346" s="11">
        <v>1</v>
      </c>
      <c r="X346" s="11">
        <v>5</v>
      </c>
      <c r="Y346" s="32">
        <f t="shared" ca="1" si="15"/>
        <v>30</v>
      </c>
      <c r="Z346" s="32">
        <f t="shared" ca="1" si="16"/>
        <v>12</v>
      </c>
      <c r="AA346" s="26">
        <f t="shared" si="17"/>
        <v>55671</v>
      </c>
      <c r="AB346" s="26" t="s">
        <v>2289</v>
      </c>
      <c r="AC346" s="11" t="s">
        <v>409</v>
      </c>
      <c r="AD346" s="48">
        <v>2012</v>
      </c>
      <c r="AE346" s="29" t="s">
        <v>1651</v>
      </c>
      <c r="AF346" s="29" t="s">
        <v>70</v>
      </c>
      <c r="AG346" s="44" t="s">
        <v>1977</v>
      </c>
      <c r="AH346" s="37" t="s">
        <v>2290</v>
      </c>
      <c r="AI346" s="15" t="s">
        <v>971</v>
      </c>
      <c r="AJ346" s="15" t="s">
        <v>1651</v>
      </c>
      <c r="AK346" s="16" t="s">
        <v>1813</v>
      </c>
      <c r="AL346" s="14" t="s">
        <v>2015</v>
      </c>
      <c r="AM346" s="14" t="s">
        <v>62</v>
      </c>
    </row>
    <row r="347" spans="1:39" s="31" customFormat="1" ht="30" customHeight="1">
      <c r="A347" s="11">
        <v>342</v>
      </c>
      <c r="B347" s="12" t="s">
        <v>2291</v>
      </c>
      <c r="C347" s="13">
        <f>VLOOKUP(B347,[1]Sheet1!$A$2:$B$443,2,FALSE)</f>
        <v>27107605</v>
      </c>
      <c r="D347" s="14">
        <v>132320119</v>
      </c>
      <c r="E347" s="15" t="s">
        <v>2292</v>
      </c>
      <c r="F347" s="15" t="s">
        <v>43</v>
      </c>
      <c r="G347" s="15" t="s">
        <v>820</v>
      </c>
      <c r="H347" s="15" t="s">
        <v>2292</v>
      </c>
      <c r="I347" s="16" t="s">
        <v>45</v>
      </c>
      <c r="J347" s="34" t="s">
        <v>1416</v>
      </c>
      <c r="K347" s="14" t="s">
        <v>46</v>
      </c>
      <c r="L347" s="18" t="s">
        <v>47</v>
      </c>
      <c r="M347" s="19" t="s">
        <v>545</v>
      </c>
      <c r="N347" s="20">
        <v>28060</v>
      </c>
      <c r="O347" s="34" t="s">
        <v>2205</v>
      </c>
      <c r="P347" s="11" t="s">
        <v>2206</v>
      </c>
      <c r="Q347" s="22">
        <v>41548</v>
      </c>
      <c r="R347" s="22">
        <v>41676</v>
      </c>
      <c r="S347" s="14" t="s">
        <v>1546</v>
      </c>
      <c r="T347" s="22">
        <v>39326</v>
      </c>
      <c r="U347" s="22">
        <v>39325</v>
      </c>
      <c r="V347" s="23">
        <v>178.75</v>
      </c>
      <c r="W347" s="24">
        <v>1</v>
      </c>
      <c r="X347" s="24">
        <v>0</v>
      </c>
      <c r="Y347" s="32">
        <f t="shared" ca="1" si="15"/>
        <v>41</v>
      </c>
      <c r="Z347" s="32">
        <f t="shared" ca="1" si="16"/>
        <v>7</v>
      </c>
      <c r="AA347" s="26">
        <f t="shared" si="17"/>
        <v>51806</v>
      </c>
      <c r="AB347" s="26" t="s">
        <v>2293</v>
      </c>
      <c r="AC347" s="14" t="s">
        <v>409</v>
      </c>
      <c r="AD347" s="27">
        <v>2004</v>
      </c>
      <c r="AE347" s="29" t="s">
        <v>2294</v>
      </c>
      <c r="AF347" s="29" t="s">
        <v>70</v>
      </c>
      <c r="AG347" s="15" t="s">
        <v>2295</v>
      </c>
      <c r="AH347" s="37" t="s">
        <v>2296</v>
      </c>
      <c r="AI347" s="15" t="s">
        <v>656</v>
      </c>
      <c r="AJ347" s="15" t="s">
        <v>2297</v>
      </c>
      <c r="AK347" s="16" t="s">
        <v>60</v>
      </c>
      <c r="AL347" s="14" t="s">
        <v>172</v>
      </c>
      <c r="AM347" s="14" t="s">
        <v>119</v>
      </c>
    </row>
    <row r="348" spans="1:39" s="31" customFormat="1" ht="30" customHeight="1">
      <c r="A348" s="11">
        <v>343</v>
      </c>
      <c r="B348" s="43" t="s">
        <v>2298</v>
      </c>
      <c r="C348" s="13">
        <f>VLOOKUP(B348,[1]Sheet1!$A$2:$B$443,2,FALSE)</f>
        <v>6127903</v>
      </c>
      <c r="D348" s="43"/>
      <c r="E348" s="44" t="s">
        <v>2299</v>
      </c>
      <c r="F348" s="15" t="s">
        <v>43</v>
      </c>
      <c r="G348" s="44" t="s">
        <v>2300</v>
      </c>
      <c r="H348" s="44" t="s">
        <v>2301</v>
      </c>
      <c r="I348" s="16" t="s">
        <v>45</v>
      </c>
      <c r="J348" s="34" t="s">
        <v>1471</v>
      </c>
      <c r="K348" s="43" t="s">
        <v>184</v>
      </c>
      <c r="L348" s="18" t="s">
        <v>47</v>
      </c>
      <c r="M348" s="49" t="s">
        <v>155</v>
      </c>
      <c r="N348" s="46">
        <v>29195</v>
      </c>
      <c r="O348" s="34" t="s">
        <v>2205</v>
      </c>
      <c r="P348" s="11" t="s">
        <v>2206</v>
      </c>
      <c r="Q348" s="22">
        <v>41730</v>
      </c>
      <c r="R348" s="22">
        <v>41904</v>
      </c>
      <c r="S348" s="14" t="s">
        <v>1251</v>
      </c>
      <c r="T348" s="22">
        <v>41671</v>
      </c>
      <c r="U348" s="22">
        <v>41669</v>
      </c>
      <c r="V348" s="23">
        <v>233.5</v>
      </c>
      <c r="W348" s="11">
        <v>5</v>
      </c>
      <c r="X348" s="11">
        <v>4</v>
      </c>
      <c r="Y348" s="32">
        <f t="shared" ca="1" si="15"/>
        <v>38</v>
      </c>
      <c r="Z348" s="32">
        <f t="shared" ca="1" si="16"/>
        <v>5</v>
      </c>
      <c r="AA348" s="26">
        <f t="shared" si="17"/>
        <v>52963</v>
      </c>
      <c r="AB348" s="26" t="s">
        <v>2302</v>
      </c>
      <c r="AC348" s="11" t="s">
        <v>409</v>
      </c>
      <c r="AD348" s="48">
        <v>2012</v>
      </c>
      <c r="AE348" s="29" t="s">
        <v>779</v>
      </c>
      <c r="AF348" s="29" t="s">
        <v>70</v>
      </c>
      <c r="AG348" s="44" t="s">
        <v>314</v>
      </c>
      <c r="AH348" s="38" t="s">
        <v>2303</v>
      </c>
      <c r="AI348" s="15" t="s">
        <v>914</v>
      </c>
      <c r="AJ348" s="15" t="s">
        <v>779</v>
      </c>
      <c r="AK348" s="16" t="s">
        <v>597</v>
      </c>
      <c r="AL348" s="14" t="s">
        <v>781</v>
      </c>
      <c r="AM348" s="14" t="s">
        <v>108</v>
      </c>
    </row>
    <row r="349" spans="1:39" s="31" customFormat="1" ht="30" customHeight="1">
      <c r="A349" s="11">
        <v>344</v>
      </c>
      <c r="B349" s="43" t="s">
        <v>2304</v>
      </c>
      <c r="C349" s="13">
        <f>VLOOKUP(B349,[1]Sheet1!$A$2:$B$443,2,FALSE)</f>
        <v>20018402</v>
      </c>
      <c r="D349" s="11"/>
      <c r="E349" s="44" t="s">
        <v>2305</v>
      </c>
      <c r="F349" s="15" t="s">
        <v>43</v>
      </c>
      <c r="G349" s="44" t="s">
        <v>1841</v>
      </c>
      <c r="H349" s="44" t="s">
        <v>2306</v>
      </c>
      <c r="I349" s="16" t="s">
        <v>45</v>
      </c>
      <c r="J349" s="17">
        <v>41730</v>
      </c>
      <c r="K349" s="43" t="s">
        <v>46</v>
      </c>
      <c r="L349" s="18" t="s">
        <v>47</v>
      </c>
      <c r="M349" s="49" t="s">
        <v>2307</v>
      </c>
      <c r="N349" s="46">
        <v>30701</v>
      </c>
      <c r="O349" s="34" t="s">
        <v>2205</v>
      </c>
      <c r="P349" s="11" t="s">
        <v>2206</v>
      </c>
      <c r="Q349" s="22">
        <v>41730</v>
      </c>
      <c r="R349" s="22">
        <v>41751</v>
      </c>
      <c r="S349" s="11" t="s">
        <v>1546</v>
      </c>
      <c r="T349" s="22">
        <v>42522</v>
      </c>
      <c r="U349" s="22">
        <v>42521</v>
      </c>
      <c r="V349" s="23">
        <v>150</v>
      </c>
      <c r="W349" s="11">
        <v>1</v>
      </c>
      <c r="X349" s="11">
        <v>10</v>
      </c>
      <c r="Y349" s="32">
        <f ca="1">IF(MONTH(TODAY())&gt;MONTH(N349),YEAR(TODAY())-YEAR(N349),YEAR(TODAY())-YEAR(N349)-1)</f>
        <v>34</v>
      </c>
      <c r="Z349" s="32">
        <f ca="1">IF(MONTH(TODAY())&gt;MONTH(N349),MONTH(TODAY())-MONTH(N349),MONTH(TODAY())+12-MONTH(N349))</f>
        <v>4</v>
      </c>
      <c r="AA349" s="26">
        <f>IF(S349="Profesor",(DATE(YEAR(N349)+70,MONTH(N349)+1,1)),(DATE(YEAR(N349)+65,MONTH(N349)+1,1)) )</f>
        <v>54455</v>
      </c>
      <c r="AB349" s="26" t="s">
        <v>2308</v>
      </c>
      <c r="AC349" s="11" t="s">
        <v>409</v>
      </c>
      <c r="AD349" s="48">
        <v>2012</v>
      </c>
      <c r="AE349" s="29" t="s">
        <v>1845</v>
      </c>
      <c r="AF349" s="29" t="s">
        <v>70</v>
      </c>
      <c r="AG349" s="44" t="s">
        <v>71</v>
      </c>
      <c r="AH349" s="37" t="s">
        <v>2309</v>
      </c>
      <c r="AI349" s="44" t="s">
        <v>1710</v>
      </c>
      <c r="AJ349" s="44" t="s">
        <v>1847</v>
      </c>
      <c r="AK349" s="16" t="s">
        <v>60</v>
      </c>
      <c r="AL349" s="14" t="s">
        <v>1534</v>
      </c>
      <c r="AM349" s="14" t="s">
        <v>129</v>
      </c>
    </row>
    <row r="350" spans="1:39" s="31" customFormat="1" ht="30" customHeight="1">
      <c r="A350" s="11">
        <v>345</v>
      </c>
      <c r="B350" s="43" t="s">
        <v>2310</v>
      </c>
      <c r="C350" s="13">
        <f>VLOOKUP(B350,[1]Sheet1!$A$2:$B$443,2,FALSE)</f>
        <v>17078701</v>
      </c>
      <c r="D350" s="11"/>
      <c r="E350" s="44" t="s">
        <v>2311</v>
      </c>
      <c r="F350" s="15" t="s">
        <v>43</v>
      </c>
      <c r="G350" s="44" t="s">
        <v>820</v>
      </c>
      <c r="H350" s="44" t="s">
        <v>2312</v>
      </c>
      <c r="I350" s="16" t="s">
        <v>45</v>
      </c>
      <c r="J350" s="17">
        <v>41730</v>
      </c>
      <c r="K350" s="43" t="s">
        <v>46</v>
      </c>
      <c r="L350" s="18" t="s">
        <v>47</v>
      </c>
      <c r="M350" s="49" t="s">
        <v>2307</v>
      </c>
      <c r="N350" s="46">
        <v>31975</v>
      </c>
      <c r="O350" s="34" t="s">
        <v>2205</v>
      </c>
      <c r="P350" s="11" t="s">
        <v>2206</v>
      </c>
      <c r="Q350" s="22">
        <v>41730</v>
      </c>
      <c r="R350" s="22">
        <v>41751</v>
      </c>
      <c r="S350" s="11" t="s">
        <v>1546</v>
      </c>
      <c r="T350" s="22">
        <v>42552</v>
      </c>
      <c r="U350" s="22">
        <v>42551</v>
      </c>
      <c r="V350" s="23">
        <v>150</v>
      </c>
      <c r="W350" s="11">
        <v>0</v>
      </c>
      <c r="X350" s="11">
        <v>0</v>
      </c>
      <c r="Y350" s="32">
        <f ca="1">IF(MONTH(TODAY())&gt;MONTH(N350),YEAR(TODAY())-YEAR(N350),YEAR(TODAY())-YEAR(N350)-1)</f>
        <v>30</v>
      </c>
      <c r="Z350" s="32">
        <f ca="1">IF(MONTH(TODAY())&gt;MONTH(N350),MONTH(TODAY())-MONTH(N350),MONTH(TODAY())+12-MONTH(N350))</f>
        <v>10</v>
      </c>
      <c r="AA350" s="26">
        <f>IF(S350="Profesor",(DATE(YEAR(N350)+70,MONTH(N350)+1,1)),(DATE(YEAR(N350)+65,MONTH(N350)+1,1)) )</f>
        <v>55732</v>
      </c>
      <c r="AB350" s="26" t="s">
        <v>2313</v>
      </c>
      <c r="AC350" s="11" t="s">
        <v>409</v>
      </c>
      <c r="AD350" s="48">
        <v>2011</v>
      </c>
      <c r="AE350" s="29" t="s">
        <v>759</v>
      </c>
      <c r="AF350" s="29" t="s">
        <v>55</v>
      </c>
      <c r="AG350" s="44" t="s">
        <v>1941</v>
      </c>
      <c r="AH350" s="40" t="s">
        <v>2314</v>
      </c>
      <c r="AI350" s="44" t="s">
        <v>1743</v>
      </c>
      <c r="AJ350" s="44" t="s">
        <v>759</v>
      </c>
      <c r="AK350" s="16" t="s">
        <v>60</v>
      </c>
      <c r="AL350" s="14" t="s">
        <v>292</v>
      </c>
      <c r="AM350" s="14" t="s">
        <v>75</v>
      </c>
    </row>
    <row r="351" spans="1:39" s="31" customFormat="1" ht="30" customHeight="1">
      <c r="A351" s="11">
        <v>346</v>
      </c>
      <c r="B351" s="43" t="s">
        <v>2315</v>
      </c>
      <c r="C351" s="13">
        <f>VLOOKUP(B351,[1]Sheet1!$A$2:$B$443,2,FALSE)</f>
        <v>2088701</v>
      </c>
      <c r="D351" s="11"/>
      <c r="E351" s="44" t="s">
        <v>2316</v>
      </c>
      <c r="F351" s="15" t="s">
        <v>43</v>
      </c>
      <c r="G351" s="44" t="s">
        <v>2317</v>
      </c>
      <c r="H351" s="44" t="s">
        <v>2318</v>
      </c>
      <c r="I351" s="16" t="s">
        <v>45</v>
      </c>
      <c r="J351" s="17">
        <v>41730</v>
      </c>
      <c r="K351" s="43" t="s">
        <v>46</v>
      </c>
      <c r="L351" s="18" t="s">
        <v>47</v>
      </c>
      <c r="M351" s="49" t="s">
        <v>2319</v>
      </c>
      <c r="N351" s="46">
        <v>31991</v>
      </c>
      <c r="O351" s="34" t="s">
        <v>2205</v>
      </c>
      <c r="P351" s="11" t="s">
        <v>2206</v>
      </c>
      <c r="Q351" s="22">
        <v>41730</v>
      </c>
      <c r="R351" s="22">
        <v>41751</v>
      </c>
      <c r="S351" s="11" t="s">
        <v>1546</v>
      </c>
      <c r="T351" s="22">
        <v>42644</v>
      </c>
      <c r="U351" s="22">
        <v>42643</v>
      </c>
      <c r="V351" s="23">
        <v>150</v>
      </c>
      <c r="W351" s="11">
        <v>1</v>
      </c>
      <c r="X351" s="11">
        <v>10</v>
      </c>
      <c r="Y351" s="32">
        <f ca="1">IF(MONTH(TODAY())&gt;MONTH(N351),YEAR(TODAY())-YEAR(N351),YEAR(TODAY())-YEAR(N351)-1)</f>
        <v>30</v>
      </c>
      <c r="Z351" s="32">
        <f ca="1">IF(MONTH(TODAY())&gt;MONTH(N351),MONTH(TODAY())-MONTH(N351),MONTH(TODAY())+12-MONTH(N351))</f>
        <v>9</v>
      </c>
      <c r="AA351" s="26">
        <f>IF(S351="Profesor",(DATE(YEAR(N351)+70,MONTH(N351)+1,1)),(DATE(YEAR(N351)+65,MONTH(N351)+1,1)) )</f>
        <v>55763</v>
      </c>
      <c r="AB351" s="26" t="s">
        <v>2320</v>
      </c>
      <c r="AC351" s="11" t="s">
        <v>409</v>
      </c>
      <c r="AD351" s="48">
        <v>2012</v>
      </c>
      <c r="AE351" s="29" t="s">
        <v>627</v>
      </c>
      <c r="AF351" s="29" t="s">
        <v>70</v>
      </c>
      <c r="AG351" s="44" t="s">
        <v>1941</v>
      </c>
      <c r="AH351" s="37" t="s">
        <v>2321</v>
      </c>
      <c r="AI351" s="44" t="s">
        <v>1710</v>
      </c>
      <c r="AJ351" s="44" t="s">
        <v>627</v>
      </c>
      <c r="AK351" s="16" t="s">
        <v>60</v>
      </c>
      <c r="AL351" s="14" t="s">
        <v>1163</v>
      </c>
      <c r="AM351" s="14" t="s">
        <v>599</v>
      </c>
    </row>
    <row r="352" spans="1:39" s="31" customFormat="1" ht="30" customHeight="1">
      <c r="A352" s="11">
        <v>347</v>
      </c>
      <c r="B352" s="43" t="s">
        <v>2322</v>
      </c>
      <c r="C352" s="13">
        <f>VLOOKUP(B352,[1]Sheet1!$A$2:$B$443,2,FALSE)</f>
        <v>17018702</v>
      </c>
      <c r="D352" s="11"/>
      <c r="E352" s="44" t="s">
        <v>2323</v>
      </c>
      <c r="F352" s="15" t="s">
        <v>43</v>
      </c>
      <c r="G352" s="44" t="s">
        <v>591</v>
      </c>
      <c r="H352" s="44" t="s">
        <v>2324</v>
      </c>
      <c r="I352" s="16" t="s">
        <v>45</v>
      </c>
      <c r="J352" s="17">
        <v>41730</v>
      </c>
      <c r="K352" s="43" t="s">
        <v>46</v>
      </c>
      <c r="L352" s="18" t="s">
        <v>47</v>
      </c>
      <c r="M352" s="49" t="s">
        <v>2325</v>
      </c>
      <c r="N352" s="46">
        <v>31794</v>
      </c>
      <c r="O352" s="34" t="s">
        <v>2205</v>
      </c>
      <c r="P352" s="11" t="s">
        <v>2206</v>
      </c>
      <c r="Q352" s="22">
        <v>41730</v>
      </c>
      <c r="R352" s="22">
        <v>41751</v>
      </c>
      <c r="S352" s="11" t="s">
        <v>1546</v>
      </c>
      <c r="T352" s="22">
        <v>42644</v>
      </c>
      <c r="U352" s="22">
        <v>42643</v>
      </c>
      <c r="V352" s="23">
        <v>150</v>
      </c>
      <c r="W352" s="11">
        <v>1</v>
      </c>
      <c r="X352" s="11">
        <v>10</v>
      </c>
      <c r="Y352" s="32">
        <f ca="1">IF(MONTH(TODAY())&gt;MONTH(N352),YEAR(TODAY())-YEAR(N352),YEAR(TODAY())-YEAR(N352)-1)</f>
        <v>31</v>
      </c>
      <c r="Z352" s="32">
        <f ca="1">IF(MONTH(TODAY())&gt;MONTH(N352),MONTH(TODAY())-MONTH(N352),MONTH(TODAY())+12-MONTH(N352))</f>
        <v>4</v>
      </c>
      <c r="AA352" s="26">
        <f>IF(S352="Profesor",(DATE(YEAR(N352)+70,MONTH(N352)+1,1)),(DATE(YEAR(N352)+65,MONTH(N352)+1,1)) )</f>
        <v>55550</v>
      </c>
      <c r="AB352" s="26" t="s">
        <v>2326</v>
      </c>
      <c r="AC352" s="11" t="s">
        <v>409</v>
      </c>
      <c r="AD352" s="48">
        <v>2012</v>
      </c>
      <c r="AE352" s="29" t="s">
        <v>255</v>
      </c>
      <c r="AF352" s="29" t="s">
        <v>55</v>
      </c>
      <c r="AG352" s="44" t="s">
        <v>1176</v>
      </c>
      <c r="AH352" s="37" t="s">
        <v>2327</v>
      </c>
      <c r="AI352" s="44" t="s">
        <v>1710</v>
      </c>
      <c r="AJ352" s="15" t="s">
        <v>188</v>
      </c>
      <c r="AK352" s="16" t="s">
        <v>60</v>
      </c>
      <c r="AL352" s="14" t="s">
        <v>189</v>
      </c>
      <c r="AM352" s="14" t="s">
        <v>129</v>
      </c>
    </row>
    <row r="353" spans="1:39" s="31" customFormat="1" ht="30" customHeight="1">
      <c r="A353" s="11">
        <v>348</v>
      </c>
      <c r="B353" s="43" t="s">
        <v>2328</v>
      </c>
      <c r="C353" s="13">
        <f>VLOOKUP(B353,[1]Sheet1!$A$2:$B$443,2,FALSE)</f>
        <v>24058005</v>
      </c>
      <c r="D353" s="11"/>
      <c r="E353" s="44" t="s">
        <v>2329</v>
      </c>
      <c r="F353" s="15" t="s">
        <v>43</v>
      </c>
      <c r="G353" s="44" t="s">
        <v>2330</v>
      </c>
      <c r="H353" s="44" t="s">
        <v>2331</v>
      </c>
      <c r="I353" s="16" t="s">
        <v>45</v>
      </c>
      <c r="J353" s="17">
        <v>41730</v>
      </c>
      <c r="K353" s="43" t="s">
        <v>46</v>
      </c>
      <c r="L353" s="18" t="s">
        <v>47</v>
      </c>
      <c r="M353" s="49" t="s">
        <v>2307</v>
      </c>
      <c r="N353" s="46">
        <v>29365</v>
      </c>
      <c r="O353" s="34" t="s">
        <v>2205</v>
      </c>
      <c r="P353" s="11" t="s">
        <v>2206</v>
      </c>
      <c r="Q353" s="22">
        <v>41730</v>
      </c>
      <c r="R353" s="22">
        <v>41751</v>
      </c>
      <c r="S353" s="11" t="s">
        <v>1546</v>
      </c>
      <c r="T353" s="22">
        <v>42644</v>
      </c>
      <c r="U353" s="22">
        <v>42643</v>
      </c>
      <c r="V353" s="23">
        <v>150</v>
      </c>
      <c r="W353" s="11">
        <v>1</v>
      </c>
      <c r="X353" s="11">
        <v>10</v>
      </c>
      <c r="Y353" s="32">
        <f ca="1">IF(MONTH(TODAY())&gt;MONTH(N353),YEAR(TODAY())-YEAR(N353),YEAR(TODAY())-YEAR(N353)-1)</f>
        <v>37</v>
      </c>
      <c r="Z353" s="32">
        <f ca="1">IF(MONTH(TODAY())&gt;MONTH(N353),MONTH(TODAY())-MONTH(N353),MONTH(TODAY())+12-MONTH(N353))</f>
        <v>12</v>
      </c>
      <c r="AA353" s="26">
        <f>IF(S353="Profesor",(DATE(YEAR(N353)+70,MONTH(N353)+1,1)),(DATE(YEAR(N353)+65,MONTH(N353)+1,1)) )</f>
        <v>53114</v>
      </c>
      <c r="AB353" s="26" t="s">
        <v>2332</v>
      </c>
      <c r="AC353" s="11" t="s">
        <v>409</v>
      </c>
      <c r="AD353" s="48">
        <v>2012</v>
      </c>
      <c r="AE353" s="28" t="s">
        <v>2333</v>
      </c>
      <c r="AF353" s="29" t="s">
        <v>70</v>
      </c>
      <c r="AG353" s="44" t="s">
        <v>2334</v>
      </c>
      <c r="AH353" s="37" t="s">
        <v>2335</v>
      </c>
      <c r="AI353" s="44" t="s">
        <v>1710</v>
      </c>
      <c r="AJ353" s="44" t="s">
        <v>1177</v>
      </c>
      <c r="AK353" s="16" t="s">
        <v>60</v>
      </c>
      <c r="AL353" s="14" t="s">
        <v>1163</v>
      </c>
      <c r="AM353" s="14" t="s">
        <v>599</v>
      </c>
    </row>
    <row r="354" spans="1:39" s="31" customFormat="1" ht="30" customHeight="1">
      <c r="A354" s="11">
        <v>349</v>
      </c>
      <c r="B354" s="43" t="s">
        <v>2336</v>
      </c>
      <c r="C354" s="13">
        <f>VLOOKUP(B354,[1]Sheet1!$A$2:$B$443,2,FALSE)</f>
        <v>22068802</v>
      </c>
      <c r="D354" s="11"/>
      <c r="E354" s="44" t="s">
        <v>2337</v>
      </c>
      <c r="F354" s="15" t="s">
        <v>43</v>
      </c>
      <c r="G354" s="44" t="s">
        <v>591</v>
      </c>
      <c r="H354" s="44" t="s">
        <v>2338</v>
      </c>
      <c r="I354" s="16" t="s">
        <v>45</v>
      </c>
      <c r="J354" s="17">
        <v>41730</v>
      </c>
      <c r="K354" s="43" t="s">
        <v>46</v>
      </c>
      <c r="L354" s="18" t="s">
        <v>47</v>
      </c>
      <c r="M354" s="49" t="s">
        <v>2137</v>
      </c>
      <c r="N354" s="46">
        <v>32316</v>
      </c>
      <c r="O354" s="34" t="s">
        <v>2205</v>
      </c>
      <c r="P354" s="11" t="s">
        <v>2206</v>
      </c>
      <c r="Q354" s="22">
        <v>41730</v>
      </c>
      <c r="R354" s="22">
        <v>41751</v>
      </c>
      <c r="S354" s="11" t="s">
        <v>1546</v>
      </c>
      <c r="T354" s="22">
        <v>42675</v>
      </c>
      <c r="U354" s="22">
        <v>42674</v>
      </c>
      <c r="V354" s="23">
        <v>150</v>
      </c>
      <c r="W354" s="11">
        <v>1</v>
      </c>
      <c r="X354" s="11">
        <v>10</v>
      </c>
      <c r="Y354" s="32">
        <f t="shared" ca="1" si="15"/>
        <v>29</v>
      </c>
      <c r="Z354" s="32">
        <f t="shared" ca="1" si="16"/>
        <v>11</v>
      </c>
      <c r="AA354" s="26">
        <f t="shared" si="17"/>
        <v>56066</v>
      </c>
      <c r="AB354" s="26" t="s">
        <v>2339</v>
      </c>
      <c r="AC354" s="11" t="s">
        <v>409</v>
      </c>
      <c r="AD354" s="48">
        <v>2012</v>
      </c>
      <c r="AE354" s="29" t="s">
        <v>255</v>
      </c>
      <c r="AF354" s="29" t="s">
        <v>55</v>
      </c>
      <c r="AG354" s="44" t="s">
        <v>1176</v>
      </c>
      <c r="AH354" s="37" t="s">
        <v>2340</v>
      </c>
      <c r="AI354" s="44" t="s">
        <v>1710</v>
      </c>
      <c r="AJ354" s="15" t="s">
        <v>188</v>
      </c>
      <c r="AK354" s="16" t="s">
        <v>60</v>
      </c>
      <c r="AL354" s="14" t="s">
        <v>189</v>
      </c>
      <c r="AM354" s="14" t="s">
        <v>129</v>
      </c>
    </row>
    <row r="355" spans="1:39" s="31" customFormat="1" ht="30" customHeight="1">
      <c r="A355" s="11">
        <v>350</v>
      </c>
      <c r="B355" s="43" t="s">
        <v>2341</v>
      </c>
      <c r="C355" s="13">
        <f>VLOOKUP(B355,[1]Sheet1!$A$2:$B$443,2,FALSE)</f>
        <v>24029001</v>
      </c>
      <c r="D355" s="11"/>
      <c r="E355" s="44" t="s">
        <v>2342</v>
      </c>
      <c r="F355" s="15" t="s">
        <v>43</v>
      </c>
      <c r="G355" s="44" t="s">
        <v>591</v>
      </c>
      <c r="H355" s="44" t="s">
        <v>2343</v>
      </c>
      <c r="I355" s="16" t="s">
        <v>45</v>
      </c>
      <c r="J355" s="17">
        <v>41730</v>
      </c>
      <c r="K355" s="43" t="s">
        <v>184</v>
      </c>
      <c r="L355" s="18" t="s">
        <v>47</v>
      </c>
      <c r="M355" s="49" t="s">
        <v>2307</v>
      </c>
      <c r="N355" s="46">
        <v>32928</v>
      </c>
      <c r="O355" s="34" t="s">
        <v>2205</v>
      </c>
      <c r="P355" s="11" t="s">
        <v>2206</v>
      </c>
      <c r="Q355" s="22">
        <v>41730</v>
      </c>
      <c r="R355" s="22">
        <v>41751</v>
      </c>
      <c r="S355" s="11" t="s">
        <v>1546</v>
      </c>
      <c r="T355" s="22">
        <v>42675</v>
      </c>
      <c r="U355" s="22">
        <v>42674</v>
      </c>
      <c r="V355" s="23">
        <v>150</v>
      </c>
      <c r="W355" s="11">
        <v>1</v>
      </c>
      <c r="X355" s="11">
        <v>10</v>
      </c>
      <c r="Y355" s="32">
        <f t="shared" ca="1" si="15"/>
        <v>28</v>
      </c>
      <c r="Z355" s="32">
        <f t="shared" ca="1" si="16"/>
        <v>3</v>
      </c>
      <c r="AA355" s="26">
        <f t="shared" si="17"/>
        <v>56674</v>
      </c>
      <c r="AB355" s="26" t="s">
        <v>2344</v>
      </c>
      <c r="AC355" s="11" t="s">
        <v>409</v>
      </c>
      <c r="AD355" s="48">
        <v>2013</v>
      </c>
      <c r="AE355" s="29" t="s">
        <v>255</v>
      </c>
      <c r="AF355" s="29" t="s">
        <v>55</v>
      </c>
      <c r="AG355" s="44" t="s">
        <v>1176</v>
      </c>
      <c r="AH355" s="37" t="s">
        <v>2345</v>
      </c>
      <c r="AI355" s="44" t="s">
        <v>1710</v>
      </c>
      <c r="AJ355" s="15" t="s">
        <v>188</v>
      </c>
      <c r="AK355" s="16" t="s">
        <v>60</v>
      </c>
      <c r="AL355" s="14" t="s">
        <v>189</v>
      </c>
      <c r="AM355" s="14" t="s">
        <v>129</v>
      </c>
    </row>
    <row r="356" spans="1:39" s="31" customFormat="1" ht="30" customHeight="1">
      <c r="A356" s="11">
        <v>351</v>
      </c>
      <c r="B356" s="43" t="s">
        <v>2346</v>
      </c>
      <c r="C356" s="13">
        <f>VLOOKUP(B356,[1]Sheet1!$A$2:$B$443,2,FALSE)</f>
        <v>25128702</v>
      </c>
      <c r="D356" s="11"/>
      <c r="E356" s="44" t="s">
        <v>2347</v>
      </c>
      <c r="F356" s="15" t="s">
        <v>43</v>
      </c>
      <c r="G356" s="44" t="s">
        <v>591</v>
      </c>
      <c r="H356" s="44" t="s">
        <v>2348</v>
      </c>
      <c r="I356" s="16" t="s">
        <v>45</v>
      </c>
      <c r="J356" s="17">
        <v>41730</v>
      </c>
      <c r="K356" s="43" t="s">
        <v>46</v>
      </c>
      <c r="L356" s="18" t="s">
        <v>47</v>
      </c>
      <c r="M356" s="49" t="s">
        <v>2307</v>
      </c>
      <c r="N356" s="46">
        <v>32136</v>
      </c>
      <c r="O356" s="34" t="s">
        <v>2205</v>
      </c>
      <c r="P356" s="11" t="s">
        <v>2206</v>
      </c>
      <c r="Q356" s="22">
        <v>41730</v>
      </c>
      <c r="R356" s="22">
        <v>41751</v>
      </c>
      <c r="S356" s="11" t="s">
        <v>1546</v>
      </c>
      <c r="T356" s="22">
        <v>42675</v>
      </c>
      <c r="U356" s="22">
        <v>42674</v>
      </c>
      <c r="V356" s="23">
        <v>150</v>
      </c>
      <c r="W356" s="11">
        <v>1</v>
      </c>
      <c r="X356" s="11">
        <v>10</v>
      </c>
      <c r="Y356" s="32">
        <f ca="1">IF(MONTH(TODAY())&gt;MONTH(N356),YEAR(TODAY())-YEAR(N356),YEAR(TODAY())-YEAR(N356)-1)</f>
        <v>30</v>
      </c>
      <c r="Z356" s="32">
        <f ca="1">IF(MONTH(TODAY())&gt;MONTH(N356),MONTH(TODAY())-MONTH(N356),MONTH(TODAY())+12-MONTH(N356))</f>
        <v>5</v>
      </c>
      <c r="AA356" s="26">
        <f>IF(S356="Profesor",(DATE(YEAR(N356)+70,MONTH(N356)+1,1)),(DATE(YEAR(N356)+65,MONTH(N356)+1,1)) )</f>
        <v>55885</v>
      </c>
      <c r="AB356" s="26" t="s">
        <v>2349</v>
      </c>
      <c r="AC356" s="11" t="s">
        <v>409</v>
      </c>
      <c r="AD356" s="48">
        <v>2013</v>
      </c>
      <c r="AE356" s="29" t="s">
        <v>913</v>
      </c>
      <c r="AF356" s="29" t="s">
        <v>55</v>
      </c>
      <c r="AG356" s="44" t="s">
        <v>993</v>
      </c>
      <c r="AH356" s="37" t="s">
        <v>2350</v>
      </c>
      <c r="AI356" s="44" t="s">
        <v>1710</v>
      </c>
      <c r="AJ356" s="44" t="s">
        <v>1325</v>
      </c>
      <c r="AK356" s="16" t="s">
        <v>60</v>
      </c>
      <c r="AL356" s="14" t="s">
        <v>1326</v>
      </c>
      <c r="AM356" s="14" t="s">
        <v>97</v>
      </c>
    </row>
    <row r="357" spans="1:39" s="31" customFormat="1" ht="30" customHeight="1">
      <c r="A357" s="11">
        <v>352</v>
      </c>
      <c r="B357" s="43" t="s">
        <v>2351</v>
      </c>
      <c r="C357" s="13">
        <f>VLOOKUP(B357,[1]Sheet1!$A$2:$B$443,2,FALSE)</f>
        <v>5128205</v>
      </c>
      <c r="D357" s="11"/>
      <c r="E357" s="44" t="s">
        <v>2352</v>
      </c>
      <c r="F357" s="15" t="s">
        <v>43</v>
      </c>
      <c r="G357" s="44" t="s">
        <v>954</v>
      </c>
      <c r="H357" s="44" t="s">
        <v>2353</v>
      </c>
      <c r="I357" s="16" t="s">
        <v>45</v>
      </c>
      <c r="J357" s="17">
        <v>41730</v>
      </c>
      <c r="K357" s="43" t="s">
        <v>184</v>
      </c>
      <c r="L357" s="18" t="s">
        <v>47</v>
      </c>
      <c r="M357" s="49" t="s">
        <v>186</v>
      </c>
      <c r="N357" s="46">
        <v>30290</v>
      </c>
      <c r="O357" s="34" t="s">
        <v>2205</v>
      </c>
      <c r="P357" s="11" t="s">
        <v>2206</v>
      </c>
      <c r="Q357" s="22">
        <v>41730</v>
      </c>
      <c r="R357" s="22">
        <v>41751</v>
      </c>
      <c r="S357" s="11" t="s">
        <v>1546</v>
      </c>
      <c r="T357" s="22">
        <v>42675</v>
      </c>
      <c r="U357" s="22">
        <v>42674</v>
      </c>
      <c r="V357" s="23">
        <v>150</v>
      </c>
      <c r="W357" s="11">
        <v>1</v>
      </c>
      <c r="X357" s="11">
        <v>10</v>
      </c>
      <c r="Y357" s="32">
        <f ca="1">IF(MONTH(TODAY())&gt;MONTH(N357),YEAR(TODAY())-YEAR(N357),YEAR(TODAY())-YEAR(N357)-1)</f>
        <v>35</v>
      </c>
      <c r="Z357" s="32">
        <f ca="1">IF(MONTH(TODAY())&gt;MONTH(N357),MONTH(TODAY())-MONTH(N357),MONTH(TODAY())+12-MONTH(N357))</f>
        <v>5</v>
      </c>
      <c r="AA357" s="26">
        <f>IF(S357="Profesor",(DATE(YEAR(N357)+70,MONTH(N357)+1,1)),(DATE(YEAR(N357)+65,MONTH(N357)+1,1)) )</f>
        <v>54058</v>
      </c>
      <c r="AB357" s="26" t="s">
        <v>2354</v>
      </c>
      <c r="AC357" s="11" t="s">
        <v>409</v>
      </c>
      <c r="AD357" s="48">
        <v>2011</v>
      </c>
      <c r="AE357" s="28" t="s">
        <v>2355</v>
      </c>
      <c r="AF357" s="29" t="s">
        <v>70</v>
      </c>
      <c r="AG357" s="44" t="s">
        <v>314</v>
      </c>
      <c r="AH357" s="37" t="s">
        <v>2356</v>
      </c>
      <c r="AI357" s="44" t="s">
        <v>1710</v>
      </c>
      <c r="AJ357" s="44" t="s">
        <v>2297</v>
      </c>
      <c r="AK357" s="16" t="s">
        <v>60</v>
      </c>
      <c r="AL357" s="14" t="s">
        <v>172</v>
      </c>
      <c r="AM357" s="14" t="s">
        <v>119</v>
      </c>
    </row>
    <row r="358" spans="1:39" s="31" customFormat="1" ht="30" customHeight="1">
      <c r="A358" s="11">
        <v>353</v>
      </c>
      <c r="B358" s="43" t="s">
        <v>2357</v>
      </c>
      <c r="C358" s="13">
        <f>VLOOKUP(B358,[1]Sheet1!$A$2:$B$443,2,FALSE)</f>
        <v>17068802</v>
      </c>
      <c r="D358" s="11"/>
      <c r="E358" s="44" t="s">
        <v>2358</v>
      </c>
      <c r="F358" s="15" t="s">
        <v>43</v>
      </c>
      <c r="G358" s="44" t="s">
        <v>591</v>
      </c>
      <c r="H358" s="44" t="s">
        <v>2359</v>
      </c>
      <c r="I358" s="16" t="s">
        <v>45</v>
      </c>
      <c r="J358" s="17">
        <v>41730</v>
      </c>
      <c r="K358" s="43" t="s">
        <v>46</v>
      </c>
      <c r="L358" s="18" t="s">
        <v>47</v>
      </c>
      <c r="M358" s="49" t="s">
        <v>2360</v>
      </c>
      <c r="N358" s="46">
        <v>32311</v>
      </c>
      <c r="O358" s="34" t="s">
        <v>2205</v>
      </c>
      <c r="P358" s="11" t="s">
        <v>2206</v>
      </c>
      <c r="Q358" s="22">
        <v>41730</v>
      </c>
      <c r="R358" s="22">
        <v>41751</v>
      </c>
      <c r="S358" s="11" t="s">
        <v>1546</v>
      </c>
      <c r="T358" s="22">
        <v>42675</v>
      </c>
      <c r="U358" s="22">
        <v>42674</v>
      </c>
      <c r="V358" s="23">
        <v>150</v>
      </c>
      <c r="W358" s="11">
        <v>1</v>
      </c>
      <c r="X358" s="11">
        <v>10</v>
      </c>
      <c r="Y358" s="32">
        <f ca="1">IF(MONTH(TODAY())&gt;MONTH(N358),YEAR(TODAY())-YEAR(N358),YEAR(TODAY())-YEAR(N358)-1)</f>
        <v>29</v>
      </c>
      <c r="Z358" s="32">
        <f ca="1">IF(MONTH(TODAY())&gt;MONTH(N358),MONTH(TODAY())-MONTH(N358),MONTH(TODAY())+12-MONTH(N358))</f>
        <v>11</v>
      </c>
      <c r="AA358" s="26">
        <f>IF(S358="Profesor",(DATE(YEAR(N358)+70,MONTH(N358)+1,1)),(DATE(YEAR(N358)+65,MONTH(N358)+1,1)) )</f>
        <v>56066</v>
      </c>
      <c r="AB358" s="26" t="s">
        <v>2361</v>
      </c>
      <c r="AC358" s="11" t="s">
        <v>409</v>
      </c>
      <c r="AD358" s="48">
        <v>2012</v>
      </c>
      <c r="AE358" s="29" t="s">
        <v>142</v>
      </c>
      <c r="AF358" s="29" t="s">
        <v>55</v>
      </c>
      <c r="AG358" s="44" t="s">
        <v>1176</v>
      </c>
      <c r="AH358" s="37" t="s">
        <v>2362</v>
      </c>
      <c r="AI358" s="44" t="s">
        <v>1710</v>
      </c>
      <c r="AJ358" s="44" t="s">
        <v>142</v>
      </c>
      <c r="AK358" s="16" t="s">
        <v>60</v>
      </c>
      <c r="AL358" s="14" t="s">
        <v>145</v>
      </c>
      <c r="AM358" s="14" t="s">
        <v>119</v>
      </c>
    </row>
    <row r="359" spans="1:39" s="31" customFormat="1" ht="30" customHeight="1">
      <c r="A359" s="11">
        <v>354</v>
      </c>
      <c r="B359" s="43" t="s">
        <v>2363</v>
      </c>
      <c r="C359" s="13">
        <f>VLOOKUP(B359,[1]Sheet1!$A$2:$B$443,2,FALSE)</f>
        <v>6078206</v>
      </c>
      <c r="D359" s="11"/>
      <c r="E359" s="44" t="s">
        <v>2364</v>
      </c>
      <c r="F359" s="15" t="s">
        <v>43</v>
      </c>
      <c r="G359" s="44" t="s">
        <v>2365</v>
      </c>
      <c r="H359" s="44" t="s">
        <v>2366</v>
      </c>
      <c r="I359" s="16" t="s">
        <v>45</v>
      </c>
      <c r="J359" s="17">
        <v>41730</v>
      </c>
      <c r="K359" s="43" t="s">
        <v>46</v>
      </c>
      <c r="L359" s="18" t="s">
        <v>47</v>
      </c>
      <c r="M359" s="49" t="s">
        <v>2272</v>
      </c>
      <c r="N359" s="46">
        <v>30138</v>
      </c>
      <c r="O359" s="34" t="s">
        <v>2205</v>
      </c>
      <c r="P359" s="11" t="s">
        <v>2206</v>
      </c>
      <c r="Q359" s="22">
        <v>41730</v>
      </c>
      <c r="R359" s="22">
        <v>41751</v>
      </c>
      <c r="S359" s="11" t="s">
        <v>1546</v>
      </c>
      <c r="T359" s="22">
        <v>42826</v>
      </c>
      <c r="U359" s="22">
        <v>42825</v>
      </c>
      <c r="V359" s="23">
        <v>150</v>
      </c>
      <c r="W359" s="11">
        <v>1</v>
      </c>
      <c r="X359" s="11">
        <v>10</v>
      </c>
      <c r="Y359" s="32">
        <f t="shared" ca="1" si="15"/>
        <v>35</v>
      </c>
      <c r="Z359" s="32">
        <f t="shared" ca="1" si="16"/>
        <v>10</v>
      </c>
      <c r="AA359" s="26">
        <f t="shared" si="17"/>
        <v>53905</v>
      </c>
      <c r="AB359" s="26" t="s">
        <v>2367</v>
      </c>
      <c r="AC359" s="11" t="s">
        <v>409</v>
      </c>
      <c r="AD359" s="48">
        <v>2012</v>
      </c>
      <c r="AE359" s="28" t="s">
        <v>2368</v>
      </c>
      <c r="AF359" s="29" t="s">
        <v>70</v>
      </c>
      <c r="AG359" s="44" t="s">
        <v>314</v>
      </c>
      <c r="AH359" s="37" t="s">
        <v>2369</v>
      </c>
      <c r="AI359" s="44" t="s">
        <v>1710</v>
      </c>
      <c r="AJ359" s="44" t="s">
        <v>779</v>
      </c>
      <c r="AK359" s="16" t="s">
        <v>60</v>
      </c>
      <c r="AL359" s="14" t="s">
        <v>1128</v>
      </c>
      <c r="AM359" s="14" t="s">
        <v>108</v>
      </c>
    </row>
    <row r="360" spans="1:39" s="31" customFormat="1" ht="30" customHeight="1">
      <c r="A360" s="11">
        <v>355</v>
      </c>
      <c r="B360" s="43" t="s">
        <v>2370</v>
      </c>
      <c r="C360" s="13">
        <f>VLOOKUP(B360,[1]Sheet1!$A$2:$B$443,2,FALSE)</f>
        <v>12028802</v>
      </c>
      <c r="D360" s="11"/>
      <c r="E360" s="44" t="s">
        <v>2371</v>
      </c>
      <c r="F360" s="15" t="s">
        <v>43</v>
      </c>
      <c r="G360" s="44" t="s">
        <v>591</v>
      </c>
      <c r="H360" s="44" t="s">
        <v>2372</v>
      </c>
      <c r="I360" s="16" t="s">
        <v>45</v>
      </c>
      <c r="J360" s="17">
        <v>41730</v>
      </c>
      <c r="K360" s="43" t="s">
        <v>46</v>
      </c>
      <c r="L360" s="18" t="s">
        <v>47</v>
      </c>
      <c r="M360" s="49" t="s">
        <v>2307</v>
      </c>
      <c r="N360" s="46">
        <v>32185</v>
      </c>
      <c r="O360" s="34" t="s">
        <v>2205</v>
      </c>
      <c r="P360" s="11" t="s">
        <v>2206</v>
      </c>
      <c r="Q360" s="22">
        <v>41730</v>
      </c>
      <c r="R360" s="22">
        <v>41751</v>
      </c>
      <c r="S360" s="11" t="s">
        <v>1546</v>
      </c>
      <c r="T360" s="22">
        <v>42826</v>
      </c>
      <c r="U360" s="22">
        <v>42825</v>
      </c>
      <c r="V360" s="23">
        <v>150</v>
      </c>
      <c r="W360" s="11">
        <v>1</v>
      </c>
      <c r="X360" s="11">
        <v>10</v>
      </c>
      <c r="Y360" s="32">
        <f t="shared" ca="1" si="15"/>
        <v>30</v>
      </c>
      <c r="Z360" s="32">
        <f t="shared" ca="1" si="16"/>
        <v>3</v>
      </c>
      <c r="AA360" s="26">
        <f t="shared" si="17"/>
        <v>55944</v>
      </c>
      <c r="AB360" s="26" t="s">
        <v>2373</v>
      </c>
      <c r="AC360" s="11" t="s">
        <v>409</v>
      </c>
      <c r="AD360" s="48">
        <v>2012</v>
      </c>
      <c r="AE360" s="29" t="s">
        <v>999</v>
      </c>
      <c r="AF360" s="29" t="s">
        <v>55</v>
      </c>
      <c r="AG360" s="44" t="s">
        <v>1176</v>
      </c>
      <c r="AH360" s="37" t="s">
        <v>2374</v>
      </c>
      <c r="AI360" s="44" t="s">
        <v>1710</v>
      </c>
      <c r="AJ360" s="44" t="s">
        <v>550</v>
      </c>
      <c r="AK360" s="16" t="s">
        <v>60</v>
      </c>
      <c r="AL360" s="14" t="s">
        <v>550</v>
      </c>
      <c r="AM360" s="14" t="s">
        <v>62</v>
      </c>
    </row>
    <row r="361" spans="1:39" s="31" customFormat="1" ht="30" customHeight="1">
      <c r="A361" s="11">
        <v>356</v>
      </c>
      <c r="B361" s="43" t="s">
        <v>2375</v>
      </c>
      <c r="C361" s="13">
        <f>VLOOKUP(B361,[1]Sheet1!$A$2:$B$443,2,FALSE)</f>
        <v>2127805</v>
      </c>
      <c r="D361" s="11"/>
      <c r="E361" s="44" t="s">
        <v>2376</v>
      </c>
      <c r="F361" s="15" t="s">
        <v>43</v>
      </c>
      <c r="G361" s="44" t="s">
        <v>1173</v>
      </c>
      <c r="H361" s="44" t="s">
        <v>2377</v>
      </c>
      <c r="I361" s="16" t="s">
        <v>45</v>
      </c>
      <c r="J361" s="17">
        <v>41730</v>
      </c>
      <c r="K361" s="43" t="s">
        <v>184</v>
      </c>
      <c r="L361" s="18" t="s">
        <v>47</v>
      </c>
      <c r="M361" s="49" t="s">
        <v>2307</v>
      </c>
      <c r="N361" s="46">
        <v>28826</v>
      </c>
      <c r="O361" s="34" t="s">
        <v>2205</v>
      </c>
      <c r="P361" s="11" t="s">
        <v>2206</v>
      </c>
      <c r="Q361" s="22">
        <v>41730</v>
      </c>
      <c r="R361" s="22">
        <v>41751</v>
      </c>
      <c r="S361" s="11" t="s">
        <v>1546</v>
      </c>
      <c r="T361" s="22">
        <v>42917</v>
      </c>
      <c r="U361" s="22">
        <v>41726</v>
      </c>
      <c r="V361" s="54">
        <v>150</v>
      </c>
      <c r="W361" s="11">
        <v>1</v>
      </c>
      <c r="X361" s="11">
        <v>10</v>
      </c>
      <c r="Y361" s="32">
        <f t="shared" ca="1" si="15"/>
        <v>39</v>
      </c>
      <c r="Z361" s="32">
        <f t="shared" ca="1" si="16"/>
        <v>5</v>
      </c>
      <c r="AA361" s="26">
        <f t="shared" si="17"/>
        <v>52597</v>
      </c>
      <c r="AB361" s="26" t="s">
        <v>2378</v>
      </c>
      <c r="AC361" s="11" t="s">
        <v>409</v>
      </c>
      <c r="AD361" s="48">
        <v>2012</v>
      </c>
      <c r="AE361" s="28" t="s">
        <v>2379</v>
      </c>
      <c r="AF361" s="29" t="s">
        <v>55</v>
      </c>
      <c r="AG361" s="44" t="s">
        <v>1176</v>
      </c>
      <c r="AH361" s="37" t="s">
        <v>2380</v>
      </c>
      <c r="AI361" s="44" t="s">
        <v>1710</v>
      </c>
      <c r="AJ361" s="44" t="s">
        <v>359</v>
      </c>
      <c r="AK361" s="16" t="s">
        <v>60</v>
      </c>
      <c r="AL361" s="14" t="s">
        <v>657</v>
      </c>
      <c r="AM361" s="14" t="s">
        <v>119</v>
      </c>
    </row>
    <row r="362" spans="1:39" s="31" customFormat="1" ht="30" customHeight="1">
      <c r="A362" s="11">
        <v>357</v>
      </c>
      <c r="B362" s="43" t="s">
        <v>2381</v>
      </c>
      <c r="C362" s="55">
        <f>VLOOKUP(B362,[1]Sheet1!$A$2:$B$443,2,FALSE)</f>
        <v>8078803</v>
      </c>
      <c r="D362" s="11"/>
      <c r="E362" s="44" t="s">
        <v>2382</v>
      </c>
      <c r="F362" s="15" t="s">
        <v>43</v>
      </c>
      <c r="G362" s="44" t="s">
        <v>2383</v>
      </c>
      <c r="H362" s="44" t="s">
        <v>2384</v>
      </c>
      <c r="I362" s="56" t="s">
        <v>45</v>
      </c>
      <c r="J362" s="17">
        <v>41730</v>
      </c>
      <c r="K362" s="43" t="s">
        <v>46</v>
      </c>
      <c r="L362" s="18" t="s">
        <v>2385</v>
      </c>
      <c r="M362" s="49" t="s">
        <v>2272</v>
      </c>
      <c r="N362" s="46">
        <v>32332</v>
      </c>
      <c r="O362" s="34" t="s">
        <v>2205</v>
      </c>
      <c r="P362" s="11" t="s">
        <v>2206</v>
      </c>
      <c r="Q362" s="22">
        <v>41730</v>
      </c>
      <c r="R362" s="22">
        <v>41751</v>
      </c>
      <c r="S362" s="11" t="s">
        <v>1546</v>
      </c>
      <c r="T362" s="22">
        <v>43040</v>
      </c>
      <c r="U362" s="22">
        <v>43042</v>
      </c>
      <c r="V362" s="57">
        <v>150</v>
      </c>
      <c r="W362" s="11">
        <v>1</v>
      </c>
      <c r="X362" s="11">
        <v>10</v>
      </c>
      <c r="Y362" s="32">
        <f t="shared" ca="1" si="15"/>
        <v>29</v>
      </c>
      <c r="Z362" s="32">
        <f t="shared" ca="1" si="16"/>
        <v>10</v>
      </c>
      <c r="AA362" s="26">
        <f t="shared" si="17"/>
        <v>56097</v>
      </c>
      <c r="AB362" s="26"/>
      <c r="AC362" s="11" t="s">
        <v>409</v>
      </c>
      <c r="AD362" s="48">
        <v>2013</v>
      </c>
      <c r="AE362" s="29" t="s">
        <v>104</v>
      </c>
      <c r="AF362" s="29" t="s">
        <v>55</v>
      </c>
      <c r="AG362" s="44" t="s">
        <v>1176</v>
      </c>
      <c r="AH362" s="58" t="s">
        <v>43</v>
      </c>
      <c r="AI362" s="44"/>
      <c r="AJ362" s="29" t="s">
        <v>104</v>
      </c>
      <c r="AK362" s="56" t="s">
        <v>60</v>
      </c>
      <c r="AL362" s="14" t="s">
        <v>162</v>
      </c>
      <c r="AM362" s="14" t="s">
        <v>62</v>
      </c>
    </row>
    <row r="363" spans="1:39" s="31" customFormat="1" ht="30" customHeight="1">
      <c r="A363" s="11">
        <v>358</v>
      </c>
      <c r="B363" s="12" t="s">
        <v>2386</v>
      </c>
      <c r="C363" s="13">
        <f>VLOOKUP(B363,[1]Sheet1!$A$2:$B$443,2,FALSE)</f>
        <v>6058002</v>
      </c>
      <c r="D363" s="14">
        <v>132319452</v>
      </c>
      <c r="E363" s="15" t="s">
        <v>2387</v>
      </c>
      <c r="F363" s="15" t="s">
        <v>43</v>
      </c>
      <c r="G363" s="15" t="s">
        <v>954</v>
      </c>
      <c r="H363" s="15" t="s">
        <v>2388</v>
      </c>
      <c r="I363" s="16" t="s">
        <v>45</v>
      </c>
      <c r="J363" s="34" t="s">
        <v>1416</v>
      </c>
      <c r="K363" s="14" t="s">
        <v>46</v>
      </c>
      <c r="L363" s="18" t="s">
        <v>47</v>
      </c>
      <c r="M363" s="19" t="s">
        <v>2389</v>
      </c>
      <c r="N363" s="20">
        <v>29347</v>
      </c>
      <c r="O363" s="34" t="s">
        <v>2205</v>
      </c>
      <c r="P363" s="11" t="s">
        <v>2206</v>
      </c>
      <c r="Q363" s="22">
        <v>41913</v>
      </c>
      <c r="R363" s="22">
        <v>41929</v>
      </c>
      <c r="S363" s="14" t="s">
        <v>1251</v>
      </c>
      <c r="T363" s="22">
        <v>41579</v>
      </c>
      <c r="U363" s="22">
        <v>41578</v>
      </c>
      <c r="V363" s="23">
        <v>246.62</v>
      </c>
      <c r="W363" s="24">
        <v>8</v>
      </c>
      <c r="X363" s="24">
        <v>6</v>
      </c>
      <c r="Y363" s="32">
        <f t="shared" ca="1" si="15"/>
        <v>37</v>
      </c>
      <c r="Z363" s="32">
        <f t="shared" ca="1" si="16"/>
        <v>12</v>
      </c>
      <c r="AA363" s="26">
        <f t="shared" si="17"/>
        <v>53114</v>
      </c>
      <c r="AB363" s="26" t="s">
        <v>2390</v>
      </c>
      <c r="AC363" s="14" t="s">
        <v>409</v>
      </c>
      <c r="AD363" s="27">
        <v>2012</v>
      </c>
      <c r="AE363" s="29" t="s">
        <v>225</v>
      </c>
      <c r="AF363" s="29" t="s">
        <v>70</v>
      </c>
      <c r="AG363" s="15" t="s">
        <v>2391</v>
      </c>
      <c r="AH363" s="40" t="s">
        <v>2392</v>
      </c>
      <c r="AI363" s="15" t="s">
        <v>656</v>
      </c>
      <c r="AJ363" s="15" t="s">
        <v>225</v>
      </c>
      <c r="AK363" s="16" t="s">
        <v>597</v>
      </c>
      <c r="AL363" s="14" t="s">
        <v>226</v>
      </c>
      <c r="AM363" s="14" t="s">
        <v>119</v>
      </c>
    </row>
    <row r="364" spans="1:39" s="31" customFormat="1" ht="30" customHeight="1">
      <c r="A364" s="11">
        <v>359</v>
      </c>
      <c r="B364" s="43" t="s">
        <v>2393</v>
      </c>
      <c r="C364" s="13">
        <f>VLOOKUP(B364,[1]Sheet1!$A$2:$B$443,2,FALSE)</f>
        <v>14038302</v>
      </c>
      <c r="D364" s="43"/>
      <c r="E364" s="44" t="s">
        <v>2394</v>
      </c>
      <c r="F364" s="15" t="s">
        <v>43</v>
      </c>
      <c r="G364" s="44" t="s">
        <v>591</v>
      </c>
      <c r="H364" s="44" t="s">
        <v>2395</v>
      </c>
      <c r="I364" s="16" t="s">
        <v>45</v>
      </c>
      <c r="J364" s="34" t="s">
        <v>1471</v>
      </c>
      <c r="K364" s="43" t="s">
        <v>184</v>
      </c>
      <c r="L364" s="18" t="s">
        <v>47</v>
      </c>
      <c r="M364" s="49" t="s">
        <v>2396</v>
      </c>
      <c r="N364" s="46">
        <v>30389</v>
      </c>
      <c r="O364" s="34" t="s">
        <v>2205</v>
      </c>
      <c r="P364" s="11" t="s">
        <v>2206</v>
      </c>
      <c r="Q364" s="22">
        <v>41913</v>
      </c>
      <c r="R364" s="22">
        <v>41929</v>
      </c>
      <c r="S364" s="11" t="s">
        <v>1251</v>
      </c>
      <c r="T364" s="22">
        <v>41760</v>
      </c>
      <c r="U364" s="21">
        <v>41759</v>
      </c>
      <c r="V364" s="23">
        <v>302.7</v>
      </c>
      <c r="W364" s="11">
        <v>5</v>
      </c>
      <c r="X364" s="11">
        <v>10</v>
      </c>
      <c r="Y364" s="32">
        <f t="shared" ca="1" si="15"/>
        <v>35</v>
      </c>
      <c r="Z364" s="32">
        <f t="shared" ca="1" si="16"/>
        <v>2</v>
      </c>
      <c r="AA364" s="26">
        <f t="shared" si="17"/>
        <v>54149</v>
      </c>
      <c r="AB364" s="26" t="s">
        <v>2397</v>
      </c>
      <c r="AC364" s="11" t="s">
        <v>409</v>
      </c>
      <c r="AD364" s="48">
        <v>2011</v>
      </c>
      <c r="AE364" s="29" t="s">
        <v>255</v>
      </c>
      <c r="AF364" s="29" t="s">
        <v>55</v>
      </c>
      <c r="AG364" s="44" t="s">
        <v>518</v>
      </c>
      <c r="AH364" s="38" t="s">
        <v>2398</v>
      </c>
      <c r="AI364" s="15" t="s">
        <v>914</v>
      </c>
      <c r="AJ364" s="15" t="s">
        <v>188</v>
      </c>
      <c r="AK364" s="16" t="s">
        <v>597</v>
      </c>
      <c r="AL364" s="14" t="s">
        <v>827</v>
      </c>
      <c r="AM364" s="14" t="s">
        <v>129</v>
      </c>
    </row>
    <row r="365" spans="1:39" s="31" customFormat="1" ht="30" customHeight="1">
      <c r="A365" s="11">
        <v>360</v>
      </c>
      <c r="B365" s="43" t="s">
        <v>2399</v>
      </c>
      <c r="C365" s="13">
        <f>VLOOKUP(B365,[1]Sheet1!$A$2:$B$443,2,FALSE)</f>
        <v>11058204</v>
      </c>
      <c r="D365" s="43"/>
      <c r="E365" s="44" t="s">
        <v>2400</v>
      </c>
      <c r="F365" s="15" t="s">
        <v>43</v>
      </c>
      <c r="G365" s="44" t="s">
        <v>775</v>
      </c>
      <c r="H365" s="44" t="s">
        <v>2401</v>
      </c>
      <c r="I365" s="16" t="s">
        <v>45</v>
      </c>
      <c r="J365" s="34" t="s">
        <v>1471</v>
      </c>
      <c r="K365" s="43" t="s">
        <v>46</v>
      </c>
      <c r="L365" s="18" t="s">
        <v>47</v>
      </c>
      <c r="M365" s="49" t="s">
        <v>530</v>
      </c>
      <c r="N365" s="46">
        <v>30082</v>
      </c>
      <c r="O365" s="34" t="s">
        <v>2205</v>
      </c>
      <c r="P365" s="11" t="s">
        <v>2206</v>
      </c>
      <c r="Q365" s="22">
        <v>41913</v>
      </c>
      <c r="R365" s="22">
        <v>41929</v>
      </c>
      <c r="S365" s="11" t="s">
        <v>1251</v>
      </c>
      <c r="T365" s="22">
        <v>41760</v>
      </c>
      <c r="U365" s="21">
        <v>41759</v>
      </c>
      <c r="V365" s="23">
        <v>257.2</v>
      </c>
      <c r="W365" s="11">
        <v>5</v>
      </c>
      <c r="X365" s="11">
        <v>10</v>
      </c>
      <c r="Y365" s="32">
        <f t="shared" ca="1" si="15"/>
        <v>35</v>
      </c>
      <c r="Z365" s="32">
        <f t="shared" ca="1" si="16"/>
        <v>12</v>
      </c>
      <c r="AA365" s="26">
        <f t="shared" si="17"/>
        <v>53844</v>
      </c>
      <c r="AB365" s="26" t="s">
        <v>2402</v>
      </c>
      <c r="AC365" s="11" t="s">
        <v>409</v>
      </c>
      <c r="AD365" s="48">
        <v>2011</v>
      </c>
      <c r="AE365" s="29" t="s">
        <v>779</v>
      </c>
      <c r="AF365" s="29" t="s">
        <v>70</v>
      </c>
      <c r="AG365" s="44" t="s">
        <v>314</v>
      </c>
      <c r="AH365" s="40" t="s">
        <v>2403</v>
      </c>
      <c r="AI365" s="15" t="s">
        <v>656</v>
      </c>
      <c r="AJ365" s="15" t="s">
        <v>779</v>
      </c>
      <c r="AK365" s="16" t="s">
        <v>597</v>
      </c>
      <c r="AL365" s="14" t="s">
        <v>781</v>
      </c>
      <c r="AM365" s="14" t="s">
        <v>108</v>
      </c>
    </row>
    <row r="366" spans="1:39" s="31" customFormat="1" ht="30" customHeight="1">
      <c r="A366" s="11">
        <v>361</v>
      </c>
      <c r="B366" s="43" t="s">
        <v>2404</v>
      </c>
      <c r="C366" s="13">
        <f>VLOOKUP(B366,[1]Sheet1!$A$2:$B$443,2,FALSE)</f>
        <v>11038006</v>
      </c>
      <c r="D366" s="43"/>
      <c r="E366" s="44" t="s">
        <v>2405</v>
      </c>
      <c r="F366" s="15" t="s">
        <v>43</v>
      </c>
      <c r="G366" s="44" t="s">
        <v>748</v>
      </c>
      <c r="H366" s="44" t="s">
        <v>2406</v>
      </c>
      <c r="I366" s="16" t="s">
        <v>45</v>
      </c>
      <c r="J366" s="34" t="s">
        <v>1471</v>
      </c>
      <c r="K366" s="43" t="s">
        <v>46</v>
      </c>
      <c r="L366" s="18" t="s">
        <v>47</v>
      </c>
      <c r="M366" s="49" t="s">
        <v>2407</v>
      </c>
      <c r="N366" s="46">
        <v>29291</v>
      </c>
      <c r="O366" s="34" t="s">
        <v>2205</v>
      </c>
      <c r="P366" s="11" t="s">
        <v>2206</v>
      </c>
      <c r="Q366" s="22">
        <v>41913</v>
      </c>
      <c r="R366" s="22">
        <v>41995</v>
      </c>
      <c r="S366" s="11" t="s">
        <v>1251</v>
      </c>
      <c r="T366" s="22">
        <v>42125</v>
      </c>
      <c r="U366" s="22">
        <v>42124</v>
      </c>
      <c r="V366" s="23">
        <v>308.62</v>
      </c>
      <c r="W366" s="11">
        <v>6</v>
      </c>
      <c r="X366" s="11">
        <v>5</v>
      </c>
      <c r="Y366" s="32">
        <f t="shared" ca="1" si="15"/>
        <v>38</v>
      </c>
      <c r="Z366" s="32">
        <f t="shared" ca="1" si="16"/>
        <v>2</v>
      </c>
      <c r="AA366" s="26">
        <f t="shared" si="17"/>
        <v>53053</v>
      </c>
      <c r="AB366" s="26" t="s">
        <v>2408</v>
      </c>
      <c r="AC366" s="11" t="s">
        <v>409</v>
      </c>
      <c r="AD366" s="48">
        <v>2010</v>
      </c>
      <c r="AE366" s="29" t="s">
        <v>1133</v>
      </c>
      <c r="AF366" s="29" t="s">
        <v>70</v>
      </c>
      <c r="AG366" s="44" t="s">
        <v>1668</v>
      </c>
      <c r="AH366" s="39">
        <v>12100104810843</v>
      </c>
      <c r="AI366" s="15" t="s">
        <v>656</v>
      </c>
      <c r="AJ366" s="15" t="s">
        <v>1133</v>
      </c>
      <c r="AK366" s="16" t="s">
        <v>597</v>
      </c>
      <c r="AL366" s="14" t="s">
        <v>96</v>
      </c>
      <c r="AM366" s="14" t="s">
        <v>97</v>
      </c>
    </row>
    <row r="367" spans="1:39" s="31" customFormat="1" ht="30" customHeight="1">
      <c r="A367" s="11">
        <v>362</v>
      </c>
      <c r="B367" s="43" t="s">
        <v>2409</v>
      </c>
      <c r="C367" s="13">
        <f>VLOOKUP(B367,[1]Sheet1!$A$2:$B$443,2,FALSE)</f>
        <v>20057408</v>
      </c>
      <c r="D367" s="43"/>
      <c r="E367" s="44" t="s">
        <v>2410</v>
      </c>
      <c r="F367" s="44" t="s">
        <v>43</v>
      </c>
      <c r="G367" s="44" t="s">
        <v>2262</v>
      </c>
      <c r="H367" s="44" t="s">
        <v>2411</v>
      </c>
      <c r="I367" s="16" t="s">
        <v>45</v>
      </c>
      <c r="J367" s="34" t="s">
        <v>1471</v>
      </c>
      <c r="K367" s="43" t="s">
        <v>46</v>
      </c>
      <c r="L367" s="18" t="s">
        <v>101</v>
      </c>
      <c r="M367" s="49" t="s">
        <v>2412</v>
      </c>
      <c r="N367" s="46">
        <v>27169</v>
      </c>
      <c r="O367" s="34" t="s">
        <v>2205</v>
      </c>
      <c r="P367" s="11" t="s">
        <v>2206</v>
      </c>
      <c r="Q367" s="22">
        <v>41913</v>
      </c>
      <c r="R367" s="22">
        <v>41995</v>
      </c>
      <c r="S367" s="14" t="s">
        <v>1546</v>
      </c>
      <c r="T367" s="22">
        <v>40817</v>
      </c>
      <c r="U367" s="21">
        <v>40816</v>
      </c>
      <c r="V367" s="23">
        <v>150</v>
      </c>
      <c r="W367" s="11">
        <v>5</v>
      </c>
      <c r="X367" s="11">
        <v>10</v>
      </c>
      <c r="Y367" s="32">
        <f t="shared" ca="1" si="15"/>
        <v>43</v>
      </c>
      <c r="Z367" s="32">
        <f t="shared" ca="1" si="16"/>
        <v>12</v>
      </c>
      <c r="AA367" s="26">
        <f t="shared" si="17"/>
        <v>50922</v>
      </c>
      <c r="AB367" s="26" t="s">
        <v>2413</v>
      </c>
      <c r="AC367" s="11" t="s">
        <v>409</v>
      </c>
      <c r="AD367" s="48">
        <v>2011</v>
      </c>
      <c r="AE367" s="29" t="s">
        <v>1651</v>
      </c>
      <c r="AF367" s="29" t="s">
        <v>70</v>
      </c>
      <c r="AG367" s="44" t="s">
        <v>1370</v>
      </c>
      <c r="AH367" s="39">
        <v>12100104810186</v>
      </c>
      <c r="AI367" s="15" t="s">
        <v>656</v>
      </c>
      <c r="AJ367" s="15" t="s">
        <v>2414</v>
      </c>
      <c r="AK367" s="16" t="s">
        <v>597</v>
      </c>
      <c r="AL367" s="14" t="s">
        <v>2015</v>
      </c>
      <c r="AM367" s="14" t="s">
        <v>62</v>
      </c>
    </row>
    <row r="368" spans="1:39" s="31" customFormat="1" ht="30" customHeight="1">
      <c r="A368" s="11">
        <v>363</v>
      </c>
      <c r="B368" s="36" t="s">
        <v>2415</v>
      </c>
      <c r="C368" s="13">
        <f>VLOOKUP(B368,[1]Sheet1!$A$2:$B$443,2,FALSE)</f>
        <v>824078401</v>
      </c>
      <c r="D368" s="11"/>
      <c r="E368" s="53" t="s">
        <v>2416</v>
      </c>
      <c r="F368" s="53" t="s">
        <v>42</v>
      </c>
      <c r="G368" s="53" t="s">
        <v>1180</v>
      </c>
      <c r="H368" s="53" t="s">
        <v>2417</v>
      </c>
      <c r="I368" s="16" t="s">
        <v>45</v>
      </c>
      <c r="J368" s="22">
        <v>42095</v>
      </c>
      <c r="K368" s="11" t="s">
        <v>46</v>
      </c>
      <c r="L368" s="14" t="s">
        <v>47</v>
      </c>
      <c r="M368" s="45" t="s">
        <v>2272</v>
      </c>
      <c r="N368" s="46">
        <v>30887</v>
      </c>
      <c r="O368" s="34" t="s">
        <v>2205</v>
      </c>
      <c r="P368" s="11" t="s">
        <v>2206</v>
      </c>
      <c r="Q368" s="22">
        <v>42095</v>
      </c>
      <c r="R368" s="22">
        <v>42094</v>
      </c>
      <c r="S368" s="11" t="s">
        <v>1251</v>
      </c>
      <c r="T368" s="22">
        <v>42826</v>
      </c>
      <c r="U368" s="22" t="s">
        <v>2418</v>
      </c>
      <c r="V368" s="23">
        <v>210.5</v>
      </c>
      <c r="W368" s="11">
        <v>0</v>
      </c>
      <c r="X368" s="11">
        <v>0</v>
      </c>
      <c r="Y368" s="25">
        <f t="shared" ca="1" si="15"/>
        <v>33</v>
      </c>
      <c r="Z368" s="25">
        <f t="shared" ca="1" si="16"/>
        <v>10</v>
      </c>
      <c r="AA368" s="26">
        <f t="shared" si="17"/>
        <v>54636</v>
      </c>
      <c r="AB368" s="11" t="s">
        <v>2419</v>
      </c>
      <c r="AC368" s="11" t="s">
        <v>53</v>
      </c>
      <c r="AD368" s="11">
        <v>2016</v>
      </c>
      <c r="AE368" s="44" t="s">
        <v>54</v>
      </c>
      <c r="AF368" s="44" t="s">
        <v>55</v>
      </c>
      <c r="AG368" s="44" t="s">
        <v>396</v>
      </c>
      <c r="AH368" s="37" t="s">
        <v>2420</v>
      </c>
      <c r="AI368" s="44" t="s">
        <v>1710</v>
      </c>
      <c r="AJ368" s="44" t="s">
        <v>1162</v>
      </c>
      <c r="AK368" s="16" t="s">
        <v>60</v>
      </c>
      <c r="AL368" s="11" t="s">
        <v>1163</v>
      </c>
      <c r="AM368" s="11" t="s">
        <v>599</v>
      </c>
    </row>
    <row r="369" spans="1:39" s="42" customFormat="1" ht="30" customHeight="1">
      <c r="A369" s="11">
        <v>364</v>
      </c>
      <c r="B369" s="36" t="s">
        <v>2421</v>
      </c>
      <c r="C369" s="13">
        <f>VLOOKUP(B369,[1]Sheet1!$A$2:$B$443,2,FALSE)</f>
        <v>20118902</v>
      </c>
      <c r="D369" s="11"/>
      <c r="E369" s="53" t="s">
        <v>2422</v>
      </c>
      <c r="F369" s="15" t="s">
        <v>43</v>
      </c>
      <c r="G369" s="53" t="s">
        <v>2423</v>
      </c>
      <c r="H369" s="53" t="s">
        <v>2424</v>
      </c>
      <c r="I369" s="16" t="s">
        <v>45</v>
      </c>
      <c r="J369" s="17">
        <v>42095</v>
      </c>
      <c r="K369" s="11" t="s">
        <v>46</v>
      </c>
      <c r="L369" s="18" t="s">
        <v>47</v>
      </c>
      <c r="M369" s="45" t="s">
        <v>2425</v>
      </c>
      <c r="N369" s="46">
        <v>32832</v>
      </c>
      <c r="O369" s="34" t="s">
        <v>2205</v>
      </c>
      <c r="P369" s="11" t="s">
        <v>2206</v>
      </c>
      <c r="Q369" s="22">
        <v>42095</v>
      </c>
      <c r="R369" s="22">
        <v>42094</v>
      </c>
      <c r="S369" s="11" t="s">
        <v>1546</v>
      </c>
      <c r="T369" s="22">
        <v>42856</v>
      </c>
      <c r="U369" s="22">
        <v>42853</v>
      </c>
      <c r="V369" s="23">
        <v>150</v>
      </c>
      <c r="W369" s="11">
        <v>0</v>
      </c>
      <c r="X369" s="11">
        <v>0</v>
      </c>
      <c r="Y369" s="25">
        <f t="shared" ca="1" si="15"/>
        <v>28</v>
      </c>
      <c r="Z369" s="25">
        <f t="shared" ca="1" si="16"/>
        <v>6</v>
      </c>
      <c r="AA369" s="26">
        <f t="shared" si="17"/>
        <v>56584</v>
      </c>
      <c r="AB369" s="11" t="s">
        <v>2426</v>
      </c>
      <c r="AC369" s="11" t="s">
        <v>409</v>
      </c>
      <c r="AD369" s="48">
        <v>2014</v>
      </c>
      <c r="AE369" s="29" t="s">
        <v>779</v>
      </c>
      <c r="AF369" s="29" t="s">
        <v>70</v>
      </c>
      <c r="AG369" s="44" t="s">
        <v>1195</v>
      </c>
      <c r="AH369" s="37" t="s">
        <v>2427</v>
      </c>
      <c r="AI369" s="44" t="s">
        <v>1710</v>
      </c>
      <c r="AJ369" s="44" t="s">
        <v>779</v>
      </c>
      <c r="AK369" s="16" t="s">
        <v>60</v>
      </c>
      <c r="AL369" s="11" t="s">
        <v>1128</v>
      </c>
      <c r="AM369" s="11" t="s">
        <v>108</v>
      </c>
    </row>
    <row r="370" spans="1:39" s="42" customFormat="1" ht="30" customHeight="1">
      <c r="A370" s="11">
        <v>365</v>
      </c>
      <c r="B370" s="36" t="s">
        <v>2428</v>
      </c>
      <c r="C370" s="13">
        <f>VLOOKUP(B370,[1]Sheet1!$A$2:$B$443,2,FALSE)</f>
        <v>820018402</v>
      </c>
      <c r="D370" s="11"/>
      <c r="E370" s="53" t="s">
        <v>2429</v>
      </c>
      <c r="F370" s="53" t="s">
        <v>43</v>
      </c>
      <c r="G370" s="53" t="s">
        <v>1695</v>
      </c>
      <c r="H370" s="53" t="s">
        <v>2430</v>
      </c>
      <c r="I370" s="16" t="s">
        <v>45</v>
      </c>
      <c r="J370" s="17">
        <v>42095</v>
      </c>
      <c r="K370" s="11" t="s">
        <v>46</v>
      </c>
      <c r="L370" s="18" t="s">
        <v>47</v>
      </c>
      <c r="M370" s="45" t="s">
        <v>2272</v>
      </c>
      <c r="N370" s="46">
        <v>30701</v>
      </c>
      <c r="O370" s="34" t="s">
        <v>2205</v>
      </c>
      <c r="P370" s="11" t="s">
        <v>2206</v>
      </c>
      <c r="Q370" s="22">
        <v>42095</v>
      </c>
      <c r="R370" s="22">
        <v>42094</v>
      </c>
      <c r="S370" s="11" t="s">
        <v>1546</v>
      </c>
      <c r="T370" s="22">
        <v>42856</v>
      </c>
      <c r="U370" s="22">
        <v>42853</v>
      </c>
      <c r="V370" s="23">
        <v>150</v>
      </c>
      <c r="W370" s="11">
        <v>0</v>
      </c>
      <c r="X370" s="11">
        <v>0</v>
      </c>
      <c r="Y370" s="25">
        <f t="shared" ca="1" si="15"/>
        <v>34</v>
      </c>
      <c r="Z370" s="25">
        <f t="shared" ca="1" si="16"/>
        <v>4</v>
      </c>
      <c r="AA370" s="26">
        <f t="shared" si="17"/>
        <v>54455</v>
      </c>
      <c r="AB370" s="11" t="s">
        <v>2431</v>
      </c>
      <c r="AC370" s="11" t="s">
        <v>409</v>
      </c>
      <c r="AD370" s="48">
        <v>2012</v>
      </c>
      <c r="AE370" s="29" t="s">
        <v>779</v>
      </c>
      <c r="AF370" s="29" t="s">
        <v>70</v>
      </c>
      <c r="AG370" s="44" t="s">
        <v>314</v>
      </c>
      <c r="AH370" s="59" t="s">
        <v>43</v>
      </c>
      <c r="AI370" s="44"/>
      <c r="AJ370" s="29" t="s">
        <v>779</v>
      </c>
      <c r="AK370" s="16" t="s">
        <v>60</v>
      </c>
      <c r="AL370" s="11" t="s">
        <v>1128</v>
      </c>
      <c r="AM370" s="11" t="s">
        <v>108</v>
      </c>
    </row>
    <row r="371" spans="1:39" s="42" customFormat="1" ht="30" customHeight="1">
      <c r="A371" s="11">
        <v>366</v>
      </c>
      <c r="B371" s="36" t="s">
        <v>2432</v>
      </c>
      <c r="C371" s="13">
        <f>VLOOKUP(B371,[1]Sheet1!$A$2:$B$443,2,FALSE)</f>
        <v>21098802</v>
      </c>
      <c r="D371" s="11"/>
      <c r="E371" s="53" t="s">
        <v>2433</v>
      </c>
      <c r="F371" s="53" t="s">
        <v>43</v>
      </c>
      <c r="G371" s="53" t="s">
        <v>2434</v>
      </c>
      <c r="H371" s="53" t="s">
        <v>2435</v>
      </c>
      <c r="I371" s="16" t="s">
        <v>45</v>
      </c>
      <c r="J371" s="17">
        <v>42095</v>
      </c>
      <c r="K371" s="11" t="s">
        <v>46</v>
      </c>
      <c r="L371" s="18" t="s">
        <v>47</v>
      </c>
      <c r="M371" s="45" t="s">
        <v>2425</v>
      </c>
      <c r="N371" s="46">
        <v>32407</v>
      </c>
      <c r="O371" s="34" t="s">
        <v>2205</v>
      </c>
      <c r="P371" s="11" t="s">
        <v>2206</v>
      </c>
      <c r="Q371" s="22">
        <v>42095</v>
      </c>
      <c r="R371" s="22">
        <v>42094</v>
      </c>
      <c r="S371" s="11" t="s">
        <v>1546</v>
      </c>
      <c r="T371" s="22">
        <v>42856</v>
      </c>
      <c r="U371" s="22">
        <v>42853</v>
      </c>
      <c r="V371" s="54">
        <v>150</v>
      </c>
      <c r="W371" s="11">
        <v>0</v>
      </c>
      <c r="X371" s="11">
        <v>0</v>
      </c>
      <c r="Y371" s="25">
        <f t="shared" ca="1" si="15"/>
        <v>29</v>
      </c>
      <c r="Z371" s="25">
        <f t="shared" ca="1" si="16"/>
        <v>8</v>
      </c>
      <c r="AA371" s="26">
        <f t="shared" si="17"/>
        <v>56158</v>
      </c>
      <c r="AB371" s="11" t="s">
        <v>2436</v>
      </c>
      <c r="AC371" s="11" t="s">
        <v>409</v>
      </c>
      <c r="AD371" s="48">
        <v>2014</v>
      </c>
      <c r="AE371" s="29" t="s">
        <v>779</v>
      </c>
      <c r="AF371" s="29" t="s">
        <v>70</v>
      </c>
      <c r="AG371" s="44" t="s">
        <v>1977</v>
      </c>
      <c r="AH371" s="37" t="s">
        <v>2437</v>
      </c>
      <c r="AI371" s="44" t="s">
        <v>1710</v>
      </c>
      <c r="AJ371" s="44" t="s">
        <v>779</v>
      </c>
      <c r="AK371" s="16" t="s">
        <v>60</v>
      </c>
      <c r="AL371" s="11" t="s">
        <v>1128</v>
      </c>
      <c r="AM371" s="11" t="s">
        <v>108</v>
      </c>
    </row>
    <row r="372" spans="1:39" s="42" customFormat="1" ht="30" customHeight="1">
      <c r="A372" s="11">
        <v>367</v>
      </c>
      <c r="B372" s="36" t="s">
        <v>2438</v>
      </c>
      <c r="C372" s="13">
        <f>VLOOKUP(B372,[1]Sheet1!$A$2:$B$443,2,FALSE)</f>
        <v>821098301</v>
      </c>
      <c r="D372" s="11"/>
      <c r="E372" s="53" t="s">
        <v>2439</v>
      </c>
      <c r="F372" s="53" t="s">
        <v>43</v>
      </c>
      <c r="G372" s="53" t="s">
        <v>2126</v>
      </c>
      <c r="H372" s="53" t="s">
        <v>2440</v>
      </c>
      <c r="I372" s="16" t="s">
        <v>45</v>
      </c>
      <c r="J372" s="17">
        <v>42095</v>
      </c>
      <c r="K372" s="11" t="s">
        <v>46</v>
      </c>
      <c r="L372" s="18" t="s">
        <v>47</v>
      </c>
      <c r="M372" s="45" t="s">
        <v>2425</v>
      </c>
      <c r="N372" s="46">
        <v>30580</v>
      </c>
      <c r="O372" s="34" t="s">
        <v>2205</v>
      </c>
      <c r="P372" s="11" t="s">
        <v>2206</v>
      </c>
      <c r="Q372" s="22">
        <v>42095</v>
      </c>
      <c r="R372" s="22">
        <v>42094</v>
      </c>
      <c r="S372" s="11" t="s">
        <v>1546</v>
      </c>
      <c r="T372" s="22">
        <v>42856</v>
      </c>
      <c r="U372" s="22">
        <v>42853</v>
      </c>
      <c r="V372" s="54">
        <v>150</v>
      </c>
      <c r="W372" s="11">
        <v>0</v>
      </c>
      <c r="X372" s="11">
        <v>0</v>
      </c>
      <c r="Y372" s="25">
        <f t="shared" ca="1" si="15"/>
        <v>34</v>
      </c>
      <c r="Z372" s="25">
        <f t="shared" ca="1" si="16"/>
        <v>8</v>
      </c>
      <c r="AA372" s="26">
        <f t="shared" si="17"/>
        <v>54332</v>
      </c>
      <c r="AB372" s="11" t="s">
        <v>2441</v>
      </c>
      <c r="AC372" s="11" t="s">
        <v>409</v>
      </c>
      <c r="AD372" s="48">
        <v>2011</v>
      </c>
      <c r="AE372" s="28" t="s">
        <v>2442</v>
      </c>
      <c r="AF372" s="29" t="s">
        <v>70</v>
      </c>
      <c r="AG372" s="44" t="s">
        <v>314</v>
      </c>
      <c r="AH372" s="59" t="s">
        <v>43</v>
      </c>
      <c r="AI372" s="44"/>
      <c r="AJ372" s="28" t="s">
        <v>2442</v>
      </c>
      <c r="AK372" s="16" t="s">
        <v>60</v>
      </c>
      <c r="AL372" s="14" t="s">
        <v>1009</v>
      </c>
      <c r="AM372" s="11" t="s">
        <v>108</v>
      </c>
    </row>
    <row r="373" spans="1:39" s="42" customFormat="1" ht="30" customHeight="1">
      <c r="A373" s="11">
        <v>368</v>
      </c>
      <c r="B373" s="36" t="s">
        <v>2443</v>
      </c>
      <c r="C373" s="13">
        <f>VLOOKUP(B373,[1]Sheet1!$A$2:$B$443,2,FALSE)</f>
        <v>27038402</v>
      </c>
      <c r="D373" s="11"/>
      <c r="E373" s="53" t="s">
        <v>2444</v>
      </c>
      <c r="F373" s="15" t="s">
        <v>43</v>
      </c>
      <c r="G373" s="44" t="s">
        <v>591</v>
      </c>
      <c r="H373" s="53" t="s">
        <v>2445</v>
      </c>
      <c r="I373" s="16" t="s">
        <v>45</v>
      </c>
      <c r="J373" s="17">
        <v>42095</v>
      </c>
      <c r="K373" s="11" t="s">
        <v>46</v>
      </c>
      <c r="L373" s="18" t="s">
        <v>47</v>
      </c>
      <c r="M373" s="45" t="s">
        <v>2272</v>
      </c>
      <c r="N373" s="46">
        <v>30768</v>
      </c>
      <c r="O373" s="34" t="s">
        <v>2205</v>
      </c>
      <c r="P373" s="11" t="s">
        <v>2206</v>
      </c>
      <c r="Q373" s="22">
        <v>42095</v>
      </c>
      <c r="R373" s="22">
        <v>42094</v>
      </c>
      <c r="S373" s="11" t="s">
        <v>1546</v>
      </c>
      <c r="T373" s="22">
        <v>42856</v>
      </c>
      <c r="U373" s="22">
        <v>42853</v>
      </c>
      <c r="V373" s="54">
        <v>150</v>
      </c>
      <c r="W373" s="11">
        <v>0</v>
      </c>
      <c r="X373" s="11">
        <v>0</v>
      </c>
      <c r="Y373" s="25">
        <f t="shared" ca="1" si="15"/>
        <v>34</v>
      </c>
      <c r="Z373" s="25">
        <f t="shared" ca="1" si="16"/>
        <v>2</v>
      </c>
      <c r="AA373" s="26">
        <f t="shared" si="17"/>
        <v>54514</v>
      </c>
      <c r="AB373" s="11" t="s">
        <v>2446</v>
      </c>
      <c r="AC373" s="11" t="s">
        <v>409</v>
      </c>
      <c r="AD373" s="48">
        <v>2011</v>
      </c>
      <c r="AE373" s="29" t="s">
        <v>999</v>
      </c>
      <c r="AF373" s="29" t="s">
        <v>55</v>
      </c>
      <c r="AG373" s="44" t="s">
        <v>1176</v>
      </c>
      <c r="AH373" s="37" t="s">
        <v>2447</v>
      </c>
      <c r="AI373" s="44" t="s">
        <v>1710</v>
      </c>
      <c r="AJ373" s="44" t="s">
        <v>550</v>
      </c>
      <c r="AK373" s="16" t="s">
        <v>741</v>
      </c>
      <c r="AL373" s="11" t="s">
        <v>550</v>
      </c>
      <c r="AM373" s="11" t="s">
        <v>62</v>
      </c>
    </row>
    <row r="374" spans="1:39" s="31" customFormat="1" ht="30" customHeight="1">
      <c r="A374" s="11">
        <v>369</v>
      </c>
      <c r="B374" s="36" t="s">
        <v>2448</v>
      </c>
      <c r="C374" s="13">
        <f>VLOOKUP(B374,[1]Sheet1!$A$2:$B$443,2,FALSE)</f>
        <v>818098701</v>
      </c>
      <c r="D374" s="11"/>
      <c r="E374" s="53" t="s">
        <v>2449</v>
      </c>
      <c r="F374" s="15" t="s">
        <v>43</v>
      </c>
      <c r="G374" s="53" t="s">
        <v>591</v>
      </c>
      <c r="H374" s="53" t="s">
        <v>2450</v>
      </c>
      <c r="I374" s="16" t="s">
        <v>45</v>
      </c>
      <c r="J374" s="22">
        <v>42095</v>
      </c>
      <c r="K374" s="11" t="s">
        <v>184</v>
      </c>
      <c r="L374" s="14" t="s">
        <v>47</v>
      </c>
      <c r="M374" s="45" t="s">
        <v>2307</v>
      </c>
      <c r="N374" s="46">
        <v>32038</v>
      </c>
      <c r="O374" s="34" t="s">
        <v>2205</v>
      </c>
      <c r="P374" s="11" t="s">
        <v>2206</v>
      </c>
      <c r="Q374" s="22">
        <v>42095</v>
      </c>
      <c r="R374" s="22">
        <v>42094</v>
      </c>
      <c r="S374" s="11" t="s">
        <v>1546</v>
      </c>
      <c r="T374" s="22">
        <v>42856</v>
      </c>
      <c r="U374" s="22">
        <v>42853</v>
      </c>
      <c r="V374" s="54">
        <v>150</v>
      </c>
      <c r="W374" s="11">
        <v>0</v>
      </c>
      <c r="X374" s="11">
        <v>0</v>
      </c>
      <c r="Y374" s="25">
        <f t="shared" ca="1" si="15"/>
        <v>30</v>
      </c>
      <c r="Z374" s="25">
        <f t="shared" ca="1" si="16"/>
        <v>8</v>
      </c>
      <c r="AA374" s="26">
        <f t="shared" si="17"/>
        <v>55793</v>
      </c>
      <c r="AB374" s="11" t="s">
        <v>2451</v>
      </c>
      <c r="AC374" s="11" t="s">
        <v>409</v>
      </c>
      <c r="AD374" s="11">
        <v>2011</v>
      </c>
      <c r="AE374" s="15" t="s">
        <v>178</v>
      </c>
      <c r="AF374" s="29" t="s">
        <v>55</v>
      </c>
      <c r="AG374" s="44" t="s">
        <v>1668</v>
      </c>
      <c r="AH374" s="59" t="s">
        <v>43</v>
      </c>
      <c r="AI374" s="44"/>
      <c r="AJ374" s="15" t="s">
        <v>178</v>
      </c>
      <c r="AK374" s="16" t="s">
        <v>60</v>
      </c>
      <c r="AL374" s="11" t="s">
        <v>128</v>
      </c>
      <c r="AM374" s="11" t="s">
        <v>129</v>
      </c>
    </row>
    <row r="375" spans="1:39" s="31" customFormat="1" ht="30" customHeight="1">
      <c r="A375" s="11">
        <v>370</v>
      </c>
      <c r="B375" s="36" t="s">
        <v>2452</v>
      </c>
      <c r="C375" s="13">
        <f>VLOOKUP(B375,[1]Sheet1!$A$2:$B$443,2,FALSE)</f>
        <v>23058902</v>
      </c>
      <c r="D375" s="11"/>
      <c r="E375" s="53" t="s">
        <v>2453</v>
      </c>
      <c r="F375" s="53" t="s">
        <v>43</v>
      </c>
      <c r="G375" s="53" t="s">
        <v>820</v>
      </c>
      <c r="H375" s="53" t="s">
        <v>2454</v>
      </c>
      <c r="I375" s="16" t="s">
        <v>45</v>
      </c>
      <c r="J375" s="22">
        <v>42095</v>
      </c>
      <c r="K375" s="11" t="s">
        <v>46</v>
      </c>
      <c r="L375" s="14" t="s">
        <v>47</v>
      </c>
      <c r="M375" s="45" t="s">
        <v>2272</v>
      </c>
      <c r="N375" s="46">
        <v>32651</v>
      </c>
      <c r="O375" s="34" t="s">
        <v>2205</v>
      </c>
      <c r="P375" s="11" t="s">
        <v>2206</v>
      </c>
      <c r="Q375" s="22">
        <v>42095</v>
      </c>
      <c r="R375" s="22">
        <v>42094</v>
      </c>
      <c r="S375" s="11" t="s">
        <v>1546</v>
      </c>
      <c r="T375" s="22">
        <v>42856</v>
      </c>
      <c r="U375" s="22">
        <v>42853</v>
      </c>
      <c r="V375" s="54">
        <v>150</v>
      </c>
      <c r="W375" s="11">
        <v>0</v>
      </c>
      <c r="X375" s="11">
        <v>0</v>
      </c>
      <c r="Y375" s="25">
        <f t="shared" ca="1" si="15"/>
        <v>28</v>
      </c>
      <c r="Z375" s="25">
        <f t="shared" ca="1" si="16"/>
        <v>12</v>
      </c>
      <c r="AA375" s="26">
        <f t="shared" si="17"/>
        <v>56401</v>
      </c>
      <c r="AB375" s="11" t="s">
        <v>2455</v>
      </c>
      <c r="AC375" s="11" t="s">
        <v>409</v>
      </c>
      <c r="AD375" s="11">
        <v>2013</v>
      </c>
      <c r="AE375" s="15" t="s">
        <v>533</v>
      </c>
      <c r="AF375" s="29" t="s">
        <v>70</v>
      </c>
      <c r="AG375" s="44" t="s">
        <v>1977</v>
      </c>
      <c r="AH375" s="37" t="s">
        <v>2456</v>
      </c>
      <c r="AI375" s="44" t="s">
        <v>1710</v>
      </c>
      <c r="AJ375" s="44" t="s">
        <v>2457</v>
      </c>
      <c r="AK375" s="16" t="s">
        <v>60</v>
      </c>
      <c r="AL375" s="11" t="s">
        <v>292</v>
      </c>
      <c r="AM375" s="14" t="s">
        <v>75</v>
      </c>
    </row>
    <row r="376" spans="1:39" s="31" customFormat="1" ht="30" customHeight="1">
      <c r="A376" s="11">
        <v>371</v>
      </c>
      <c r="B376" s="36" t="s">
        <v>2458</v>
      </c>
      <c r="C376" s="13">
        <f>VLOOKUP(B376,[1]Sheet1!$A$2:$B$443,2,FALSE)</f>
        <v>2405048601</v>
      </c>
      <c r="D376" s="11"/>
      <c r="E376" s="53" t="s">
        <v>2459</v>
      </c>
      <c r="F376" s="53" t="s">
        <v>43</v>
      </c>
      <c r="G376" s="53" t="s">
        <v>2460</v>
      </c>
      <c r="H376" s="53" t="s">
        <v>2461</v>
      </c>
      <c r="I376" s="16" t="s">
        <v>45</v>
      </c>
      <c r="J376" s="22">
        <v>42095</v>
      </c>
      <c r="K376" s="11" t="s">
        <v>46</v>
      </c>
      <c r="L376" s="14" t="s">
        <v>47</v>
      </c>
      <c r="M376" s="45" t="s">
        <v>186</v>
      </c>
      <c r="N376" s="46">
        <v>31507</v>
      </c>
      <c r="O376" s="34" t="s">
        <v>2205</v>
      </c>
      <c r="P376" s="11" t="s">
        <v>2206</v>
      </c>
      <c r="Q376" s="22">
        <v>42095</v>
      </c>
      <c r="R376" s="22">
        <v>42094</v>
      </c>
      <c r="S376" s="11" t="s">
        <v>1546</v>
      </c>
      <c r="T376" s="22">
        <v>42856</v>
      </c>
      <c r="U376" s="22">
        <v>42853</v>
      </c>
      <c r="V376" s="54">
        <v>150</v>
      </c>
      <c r="W376" s="11">
        <v>0</v>
      </c>
      <c r="X376" s="11">
        <v>0</v>
      </c>
      <c r="Y376" s="25">
        <f t="shared" ca="1" si="15"/>
        <v>32</v>
      </c>
      <c r="Z376" s="25">
        <f t="shared" ca="1" si="16"/>
        <v>1</v>
      </c>
      <c r="AA376" s="26">
        <f t="shared" si="17"/>
        <v>55274</v>
      </c>
      <c r="AB376" s="11" t="s">
        <v>2462</v>
      </c>
      <c r="AC376" s="11" t="s">
        <v>409</v>
      </c>
      <c r="AD376" s="11">
        <v>2012</v>
      </c>
      <c r="AE376" s="44" t="s">
        <v>2219</v>
      </c>
      <c r="AF376" s="29" t="s">
        <v>70</v>
      </c>
      <c r="AG376" s="44" t="s">
        <v>71</v>
      </c>
      <c r="AH376" s="37" t="s">
        <v>2463</v>
      </c>
      <c r="AI376" s="44" t="s">
        <v>1710</v>
      </c>
      <c r="AJ376" s="44" t="s">
        <v>2219</v>
      </c>
      <c r="AK376" s="16" t="s">
        <v>60</v>
      </c>
      <c r="AL376" s="11" t="s">
        <v>714</v>
      </c>
      <c r="AM376" s="14" t="s">
        <v>75</v>
      </c>
    </row>
    <row r="377" spans="1:39" s="31" customFormat="1" ht="30" customHeight="1">
      <c r="A377" s="11">
        <v>372</v>
      </c>
      <c r="B377" s="36" t="s">
        <v>2464</v>
      </c>
      <c r="C377" s="13">
        <f>VLOOKUP(B377,[1]Sheet1!$A$2:$B$443,2,FALSE)</f>
        <v>7098702</v>
      </c>
      <c r="D377" s="11"/>
      <c r="E377" s="53" t="s">
        <v>2465</v>
      </c>
      <c r="F377" s="15" t="s">
        <v>43</v>
      </c>
      <c r="G377" s="53" t="s">
        <v>591</v>
      </c>
      <c r="H377" s="53" t="s">
        <v>2466</v>
      </c>
      <c r="I377" s="16" t="s">
        <v>45</v>
      </c>
      <c r="J377" s="22">
        <v>42095</v>
      </c>
      <c r="K377" s="11" t="s">
        <v>46</v>
      </c>
      <c r="L377" s="14" t="s">
        <v>47</v>
      </c>
      <c r="M377" s="45" t="s">
        <v>2467</v>
      </c>
      <c r="N377" s="46">
        <v>32027</v>
      </c>
      <c r="O377" s="34" t="s">
        <v>2205</v>
      </c>
      <c r="P377" s="11" t="s">
        <v>2206</v>
      </c>
      <c r="Q377" s="22">
        <v>42095</v>
      </c>
      <c r="R377" s="22">
        <v>42094</v>
      </c>
      <c r="S377" s="11" t="s">
        <v>1546</v>
      </c>
      <c r="T377" s="22">
        <v>42856</v>
      </c>
      <c r="U377" s="22">
        <v>42853</v>
      </c>
      <c r="V377" s="54">
        <v>150</v>
      </c>
      <c r="W377" s="11">
        <v>0</v>
      </c>
      <c r="X377" s="11">
        <v>0</v>
      </c>
      <c r="Y377" s="25">
        <f t="shared" ca="1" si="15"/>
        <v>30</v>
      </c>
      <c r="Z377" s="25">
        <f t="shared" ca="1" si="16"/>
        <v>8</v>
      </c>
      <c r="AA377" s="26">
        <f t="shared" si="17"/>
        <v>55793</v>
      </c>
      <c r="AB377" s="11" t="s">
        <v>2468</v>
      </c>
      <c r="AC377" s="11" t="s">
        <v>409</v>
      </c>
      <c r="AD377" s="11">
        <v>2013</v>
      </c>
      <c r="AE377" s="15" t="s">
        <v>104</v>
      </c>
      <c r="AF377" s="15" t="s">
        <v>55</v>
      </c>
      <c r="AG377" s="44" t="s">
        <v>1176</v>
      </c>
      <c r="AH377" s="37" t="s">
        <v>2469</v>
      </c>
      <c r="AI377" s="44" t="s">
        <v>1710</v>
      </c>
      <c r="AJ377" s="44" t="s">
        <v>1162</v>
      </c>
      <c r="AK377" s="16" t="s">
        <v>60</v>
      </c>
      <c r="AL377" s="11" t="s">
        <v>1163</v>
      </c>
      <c r="AM377" s="11" t="s">
        <v>599</v>
      </c>
    </row>
    <row r="378" spans="1:39" s="31" customFormat="1" ht="30" customHeight="1">
      <c r="A378" s="11">
        <v>373</v>
      </c>
      <c r="B378" s="36" t="s">
        <v>2470</v>
      </c>
      <c r="C378" s="13">
        <f>VLOOKUP(B378,[1]Sheet1!$A$2:$B$443,2,FALSE)</f>
        <v>22068803</v>
      </c>
      <c r="D378" s="11"/>
      <c r="E378" s="53" t="s">
        <v>2471</v>
      </c>
      <c r="F378" s="15" t="s">
        <v>43</v>
      </c>
      <c r="G378" s="53" t="s">
        <v>1180</v>
      </c>
      <c r="H378" s="53" t="s">
        <v>2472</v>
      </c>
      <c r="I378" s="16" t="s">
        <v>45</v>
      </c>
      <c r="J378" s="22">
        <v>42095</v>
      </c>
      <c r="K378" s="11" t="s">
        <v>46</v>
      </c>
      <c r="L378" s="14" t="s">
        <v>47</v>
      </c>
      <c r="M378" s="45" t="s">
        <v>2137</v>
      </c>
      <c r="N378" s="46">
        <v>32316</v>
      </c>
      <c r="O378" s="34" t="s">
        <v>2205</v>
      </c>
      <c r="P378" s="11" t="s">
        <v>2206</v>
      </c>
      <c r="Q378" s="22">
        <v>42095</v>
      </c>
      <c r="R378" s="22">
        <v>42094</v>
      </c>
      <c r="S378" s="11" t="s">
        <v>1546</v>
      </c>
      <c r="T378" s="22">
        <v>42856</v>
      </c>
      <c r="U378" s="22">
        <v>42853</v>
      </c>
      <c r="V378" s="23">
        <v>150</v>
      </c>
      <c r="W378" s="11">
        <v>0</v>
      </c>
      <c r="X378" s="11">
        <v>0</v>
      </c>
      <c r="Y378" s="25">
        <f t="shared" ca="1" si="15"/>
        <v>29</v>
      </c>
      <c r="Z378" s="25">
        <f t="shared" ca="1" si="16"/>
        <v>11</v>
      </c>
      <c r="AA378" s="26">
        <f t="shared" si="17"/>
        <v>56066</v>
      </c>
      <c r="AB378" s="11" t="s">
        <v>2473</v>
      </c>
      <c r="AC378" s="11" t="s">
        <v>409</v>
      </c>
      <c r="AD378" s="11">
        <v>2014</v>
      </c>
      <c r="AE378" s="15" t="s">
        <v>627</v>
      </c>
      <c r="AF378" s="15" t="s">
        <v>70</v>
      </c>
      <c r="AG378" s="44" t="s">
        <v>71</v>
      </c>
      <c r="AH378" s="37" t="s">
        <v>2474</v>
      </c>
      <c r="AI378" s="44" t="s">
        <v>1710</v>
      </c>
      <c r="AJ378" s="44" t="s">
        <v>627</v>
      </c>
      <c r="AK378" s="16" t="s">
        <v>60</v>
      </c>
      <c r="AL378" s="11" t="s">
        <v>1170</v>
      </c>
      <c r="AM378" s="11" t="s">
        <v>599</v>
      </c>
    </row>
    <row r="379" spans="1:39" s="31" customFormat="1" ht="30" customHeight="1">
      <c r="A379" s="11">
        <v>374</v>
      </c>
      <c r="B379" s="36" t="s">
        <v>2475</v>
      </c>
      <c r="C379" s="13">
        <f>VLOOKUP(B379,[1]Sheet1!$A$2:$B$443,2,FALSE)</f>
        <v>4088702</v>
      </c>
      <c r="D379" s="11"/>
      <c r="E379" s="53" t="s">
        <v>2476</v>
      </c>
      <c r="F379" s="53" t="s">
        <v>43</v>
      </c>
      <c r="G379" s="53" t="s">
        <v>1784</v>
      </c>
      <c r="H379" s="53" t="s">
        <v>2477</v>
      </c>
      <c r="I379" s="16" t="s">
        <v>45</v>
      </c>
      <c r="J379" s="22">
        <v>42095</v>
      </c>
      <c r="K379" s="11" t="s">
        <v>46</v>
      </c>
      <c r="L379" s="14" t="s">
        <v>47</v>
      </c>
      <c r="M379" s="45" t="s">
        <v>2272</v>
      </c>
      <c r="N379" s="46">
        <v>31993</v>
      </c>
      <c r="O379" s="34" t="s">
        <v>2205</v>
      </c>
      <c r="P379" s="11" t="s">
        <v>2206</v>
      </c>
      <c r="Q379" s="22">
        <v>42095</v>
      </c>
      <c r="R379" s="22">
        <v>42094</v>
      </c>
      <c r="S379" s="11" t="s">
        <v>1546</v>
      </c>
      <c r="T379" s="22">
        <v>42856</v>
      </c>
      <c r="U379" s="22">
        <v>42853</v>
      </c>
      <c r="V379" s="23">
        <v>150</v>
      </c>
      <c r="W379" s="11">
        <v>0</v>
      </c>
      <c r="X379" s="11">
        <v>0</v>
      </c>
      <c r="Y379" s="25">
        <f t="shared" ca="1" si="15"/>
        <v>30</v>
      </c>
      <c r="Z379" s="25">
        <f t="shared" ca="1" si="16"/>
        <v>9</v>
      </c>
      <c r="AA379" s="26">
        <f t="shared" si="17"/>
        <v>55763</v>
      </c>
      <c r="AB379" s="11" t="s">
        <v>2478</v>
      </c>
      <c r="AC379" s="11" t="s">
        <v>409</v>
      </c>
      <c r="AD379" s="11">
        <v>2013</v>
      </c>
      <c r="AE379" s="15" t="s">
        <v>627</v>
      </c>
      <c r="AF379" s="15" t="s">
        <v>70</v>
      </c>
      <c r="AG379" s="44" t="s">
        <v>1941</v>
      </c>
      <c r="AH379" s="37" t="s">
        <v>2479</v>
      </c>
      <c r="AI379" s="44" t="s">
        <v>1710</v>
      </c>
      <c r="AJ379" s="44" t="s">
        <v>627</v>
      </c>
      <c r="AK379" s="16" t="s">
        <v>60</v>
      </c>
      <c r="AL379" s="11" t="s">
        <v>1170</v>
      </c>
      <c r="AM379" s="11" t="s">
        <v>599</v>
      </c>
    </row>
    <row r="380" spans="1:39" s="42" customFormat="1" ht="30" customHeight="1">
      <c r="A380" s="11">
        <v>375</v>
      </c>
      <c r="B380" s="36" t="s">
        <v>2480</v>
      </c>
      <c r="C380" s="13">
        <f>VLOOKUP(B380,[1]Sheet1!$A$2:$B$443,2,FALSE)</f>
        <v>10018606</v>
      </c>
      <c r="D380" s="11"/>
      <c r="E380" s="53" t="s">
        <v>2481</v>
      </c>
      <c r="F380" s="53" t="s">
        <v>43</v>
      </c>
      <c r="G380" s="44" t="s">
        <v>591</v>
      </c>
      <c r="H380" s="53" t="s">
        <v>2482</v>
      </c>
      <c r="I380" s="16" t="s">
        <v>45</v>
      </c>
      <c r="J380" s="17">
        <v>42095</v>
      </c>
      <c r="K380" s="11" t="s">
        <v>46</v>
      </c>
      <c r="L380" s="18" t="s">
        <v>47</v>
      </c>
      <c r="M380" s="45" t="s">
        <v>2467</v>
      </c>
      <c r="N380" s="46">
        <v>31422</v>
      </c>
      <c r="O380" s="34" t="s">
        <v>2205</v>
      </c>
      <c r="P380" s="11" t="s">
        <v>2206</v>
      </c>
      <c r="Q380" s="22">
        <v>42095</v>
      </c>
      <c r="R380" s="22">
        <v>42094</v>
      </c>
      <c r="S380" s="11" t="s">
        <v>1546</v>
      </c>
      <c r="T380" s="22">
        <v>42917</v>
      </c>
      <c r="U380" s="22">
        <v>42248</v>
      </c>
      <c r="V380" s="54">
        <v>150</v>
      </c>
      <c r="W380" s="11">
        <v>0</v>
      </c>
      <c r="X380" s="11">
        <v>0</v>
      </c>
      <c r="Y380" s="25">
        <f t="shared" ca="1" si="15"/>
        <v>32</v>
      </c>
      <c r="Z380" s="25">
        <f t="shared" ca="1" si="16"/>
        <v>4</v>
      </c>
      <c r="AA380" s="26">
        <f t="shared" si="17"/>
        <v>55185</v>
      </c>
      <c r="AB380" s="11" t="s">
        <v>2483</v>
      </c>
      <c r="AC380" s="11" t="s">
        <v>409</v>
      </c>
      <c r="AD380" s="48">
        <v>2013</v>
      </c>
      <c r="AE380" s="29" t="s">
        <v>999</v>
      </c>
      <c r="AF380" s="29" t="s">
        <v>55</v>
      </c>
      <c r="AG380" s="44" t="s">
        <v>1176</v>
      </c>
      <c r="AH380" s="59" t="s">
        <v>43</v>
      </c>
      <c r="AI380" s="44"/>
      <c r="AJ380" s="29" t="s">
        <v>999</v>
      </c>
      <c r="AK380" s="16" t="s">
        <v>60</v>
      </c>
      <c r="AL380" s="11" t="s">
        <v>550</v>
      </c>
      <c r="AM380" s="11" t="s">
        <v>62</v>
      </c>
    </row>
    <row r="381" spans="1:39" s="42" customFormat="1" ht="30" customHeight="1">
      <c r="A381" s="11">
        <v>376</v>
      </c>
      <c r="B381" s="36" t="s">
        <v>2484</v>
      </c>
      <c r="C381" s="13">
        <f>VLOOKUP(B381,[1]Sheet1!$A$2:$B$443,2,FALSE)</f>
        <v>21058605</v>
      </c>
      <c r="D381" s="11"/>
      <c r="E381" s="53" t="s">
        <v>2485</v>
      </c>
      <c r="F381" s="15" t="s">
        <v>43</v>
      </c>
      <c r="G381" s="44" t="s">
        <v>591</v>
      </c>
      <c r="H381" s="53" t="s">
        <v>2486</v>
      </c>
      <c r="I381" s="16" t="s">
        <v>45</v>
      </c>
      <c r="J381" s="17">
        <v>42095</v>
      </c>
      <c r="K381" s="11" t="s">
        <v>46</v>
      </c>
      <c r="L381" s="18" t="s">
        <v>47</v>
      </c>
      <c r="M381" s="45" t="s">
        <v>2307</v>
      </c>
      <c r="N381" s="46">
        <v>31553</v>
      </c>
      <c r="O381" s="34" t="s">
        <v>2205</v>
      </c>
      <c r="P381" s="11" t="s">
        <v>2206</v>
      </c>
      <c r="Q381" s="22">
        <v>42095</v>
      </c>
      <c r="R381" s="22">
        <v>42094</v>
      </c>
      <c r="S381" s="11" t="s">
        <v>1546</v>
      </c>
      <c r="T381" s="22">
        <v>42917</v>
      </c>
      <c r="U381" s="22">
        <v>42248</v>
      </c>
      <c r="V381" s="54">
        <v>150</v>
      </c>
      <c r="W381" s="11">
        <v>0</v>
      </c>
      <c r="X381" s="11">
        <v>0</v>
      </c>
      <c r="Y381" s="25">
        <f t="shared" ca="1" si="15"/>
        <v>31</v>
      </c>
      <c r="Z381" s="25">
        <f t="shared" ca="1" si="16"/>
        <v>12</v>
      </c>
      <c r="AA381" s="26">
        <f t="shared" si="17"/>
        <v>55305</v>
      </c>
      <c r="AB381" s="11" t="s">
        <v>2487</v>
      </c>
      <c r="AC381" s="11" t="s">
        <v>409</v>
      </c>
      <c r="AD381" s="48">
        <v>2012</v>
      </c>
      <c r="AE381" s="29" t="s">
        <v>999</v>
      </c>
      <c r="AF381" s="29" t="s">
        <v>55</v>
      </c>
      <c r="AG381" s="44" t="s">
        <v>1176</v>
      </c>
      <c r="AH381" s="59" t="s">
        <v>43</v>
      </c>
      <c r="AI381" s="44"/>
      <c r="AJ381" s="29" t="s">
        <v>999</v>
      </c>
      <c r="AK381" s="16" t="s">
        <v>60</v>
      </c>
      <c r="AL381" s="11" t="s">
        <v>550</v>
      </c>
      <c r="AM381" s="11" t="s">
        <v>62</v>
      </c>
    </row>
    <row r="382" spans="1:39" s="31" customFormat="1" ht="30" customHeight="1">
      <c r="A382" s="11">
        <v>377</v>
      </c>
      <c r="B382" s="36" t="s">
        <v>2488</v>
      </c>
      <c r="C382" s="13">
        <f>VLOOKUP(B382,[1]Sheet1!$A$2:$B$443,2,FALSE)</f>
        <v>7028702</v>
      </c>
      <c r="D382" s="11"/>
      <c r="E382" s="53" t="s">
        <v>2489</v>
      </c>
      <c r="F382" s="53" t="s">
        <v>43</v>
      </c>
      <c r="G382" s="53" t="s">
        <v>591</v>
      </c>
      <c r="H382" s="53" t="s">
        <v>2490</v>
      </c>
      <c r="I382" s="16" t="s">
        <v>45</v>
      </c>
      <c r="J382" s="22">
        <v>42095</v>
      </c>
      <c r="K382" s="11" t="s">
        <v>46</v>
      </c>
      <c r="L382" s="14" t="s">
        <v>47</v>
      </c>
      <c r="M382" s="45" t="s">
        <v>1285</v>
      </c>
      <c r="N382" s="46">
        <v>31815</v>
      </c>
      <c r="O382" s="34" t="s">
        <v>2205</v>
      </c>
      <c r="P382" s="11" t="s">
        <v>2206</v>
      </c>
      <c r="Q382" s="22">
        <v>42095</v>
      </c>
      <c r="R382" s="22">
        <v>42094</v>
      </c>
      <c r="S382" s="11" t="s">
        <v>1546</v>
      </c>
      <c r="T382" s="22">
        <v>42917</v>
      </c>
      <c r="U382" s="22">
        <v>42248</v>
      </c>
      <c r="V382" s="54">
        <v>150</v>
      </c>
      <c r="W382" s="11">
        <v>0</v>
      </c>
      <c r="X382" s="11">
        <v>0</v>
      </c>
      <c r="Y382" s="25">
        <f t="shared" ca="1" si="15"/>
        <v>31</v>
      </c>
      <c r="Z382" s="25">
        <f t="shared" ca="1" si="16"/>
        <v>3</v>
      </c>
      <c r="AA382" s="26">
        <f t="shared" si="17"/>
        <v>55579</v>
      </c>
      <c r="AB382" s="11" t="s">
        <v>2491</v>
      </c>
      <c r="AC382" s="11" t="s">
        <v>409</v>
      </c>
      <c r="AD382" s="11">
        <v>2012</v>
      </c>
      <c r="AE382" s="15" t="s">
        <v>178</v>
      </c>
      <c r="AF382" s="29" t="s">
        <v>55</v>
      </c>
      <c r="AG382" s="44" t="s">
        <v>1176</v>
      </c>
      <c r="AH382" s="37" t="s">
        <v>2492</v>
      </c>
      <c r="AI382" s="44" t="s">
        <v>1710</v>
      </c>
      <c r="AJ382" s="44" t="s">
        <v>324</v>
      </c>
      <c r="AK382" s="16" t="s">
        <v>60</v>
      </c>
      <c r="AL382" s="11" t="s">
        <v>128</v>
      </c>
      <c r="AM382" s="11" t="s">
        <v>129</v>
      </c>
    </row>
    <row r="383" spans="1:39" s="31" customFormat="1" ht="30" customHeight="1">
      <c r="A383" s="11">
        <v>378</v>
      </c>
      <c r="B383" s="36" t="s">
        <v>2493</v>
      </c>
      <c r="C383" s="13">
        <f>VLOOKUP(B383,[1]Sheet1!$A$2:$B$443,2,FALSE)</f>
        <v>812068702</v>
      </c>
      <c r="D383" s="11"/>
      <c r="E383" s="53" t="s">
        <v>2494</v>
      </c>
      <c r="F383" s="15" t="s">
        <v>43</v>
      </c>
      <c r="G383" s="53" t="s">
        <v>591</v>
      </c>
      <c r="H383" s="53" t="s">
        <v>2495</v>
      </c>
      <c r="I383" s="16" t="s">
        <v>45</v>
      </c>
      <c r="J383" s="22">
        <v>42095</v>
      </c>
      <c r="K383" s="11" t="s">
        <v>46</v>
      </c>
      <c r="L383" s="14" t="s">
        <v>47</v>
      </c>
      <c r="M383" s="45" t="s">
        <v>2496</v>
      </c>
      <c r="N383" s="46">
        <v>31940</v>
      </c>
      <c r="O383" s="34" t="s">
        <v>2205</v>
      </c>
      <c r="P383" s="11" t="s">
        <v>2206</v>
      </c>
      <c r="Q383" s="22">
        <v>42095</v>
      </c>
      <c r="R383" s="22">
        <v>42094</v>
      </c>
      <c r="S383" s="11" t="s">
        <v>1546</v>
      </c>
      <c r="T383" s="22">
        <v>42917</v>
      </c>
      <c r="U383" s="22">
        <v>42248</v>
      </c>
      <c r="V383" s="54">
        <v>150</v>
      </c>
      <c r="W383" s="11">
        <v>0</v>
      </c>
      <c r="X383" s="11">
        <v>0</v>
      </c>
      <c r="Y383" s="25">
        <f t="shared" ca="1" si="15"/>
        <v>30</v>
      </c>
      <c r="Z383" s="25">
        <f t="shared" ca="1" si="16"/>
        <v>11</v>
      </c>
      <c r="AA383" s="26">
        <f t="shared" si="17"/>
        <v>55701</v>
      </c>
      <c r="AB383" s="11" t="s">
        <v>2497</v>
      </c>
      <c r="AC383" s="11" t="s">
        <v>409</v>
      </c>
      <c r="AD383" s="11">
        <v>2011</v>
      </c>
      <c r="AE383" s="15" t="s">
        <v>255</v>
      </c>
      <c r="AF383" s="29" t="s">
        <v>55</v>
      </c>
      <c r="AG383" s="44" t="s">
        <v>1176</v>
      </c>
      <c r="AH383" s="59" t="s">
        <v>43</v>
      </c>
      <c r="AI383" s="44"/>
      <c r="AJ383" s="15" t="s">
        <v>255</v>
      </c>
      <c r="AK383" s="16" t="s">
        <v>60</v>
      </c>
      <c r="AL383" s="11" t="s">
        <v>189</v>
      </c>
      <c r="AM383" s="11" t="s">
        <v>129</v>
      </c>
    </row>
    <row r="384" spans="1:39" s="31" customFormat="1" ht="30" customHeight="1">
      <c r="A384" s="11">
        <v>379</v>
      </c>
      <c r="B384" s="36" t="s">
        <v>2498</v>
      </c>
      <c r="C384" s="13">
        <f>VLOOKUP(B384,[1]Sheet1!$A$2:$B$443,2,FALSE)</f>
        <v>6068702</v>
      </c>
      <c r="D384" s="11"/>
      <c r="E384" s="53" t="s">
        <v>2499</v>
      </c>
      <c r="F384" s="15" t="s">
        <v>43</v>
      </c>
      <c r="G384" s="53" t="s">
        <v>591</v>
      </c>
      <c r="H384" s="53" t="s">
        <v>2500</v>
      </c>
      <c r="I384" s="16" t="s">
        <v>45</v>
      </c>
      <c r="J384" s="22">
        <v>42095</v>
      </c>
      <c r="K384" s="11" t="s">
        <v>184</v>
      </c>
      <c r="L384" s="14" t="s">
        <v>47</v>
      </c>
      <c r="M384" s="45" t="s">
        <v>2425</v>
      </c>
      <c r="N384" s="46">
        <v>31934</v>
      </c>
      <c r="O384" s="34" t="s">
        <v>2205</v>
      </c>
      <c r="P384" s="11" t="s">
        <v>2206</v>
      </c>
      <c r="Q384" s="22">
        <v>42095</v>
      </c>
      <c r="R384" s="22">
        <v>42094</v>
      </c>
      <c r="S384" s="11" t="s">
        <v>1546</v>
      </c>
      <c r="T384" s="22">
        <v>42917</v>
      </c>
      <c r="U384" s="22">
        <v>42248</v>
      </c>
      <c r="V384" s="54">
        <v>150</v>
      </c>
      <c r="W384" s="11">
        <v>0</v>
      </c>
      <c r="X384" s="11">
        <v>0</v>
      </c>
      <c r="Y384" s="25">
        <f t="shared" ca="1" si="15"/>
        <v>30</v>
      </c>
      <c r="Z384" s="25">
        <f t="shared" ca="1" si="16"/>
        <v>11</v>
      </c>
      <c r="AA384" s="26">
        <f t="shared" si="17"/>
        <v>55701</v>
      </c>
      <c r="AB384" s="11" t="s">
        <v>2501</v>
      </c>
      <c r="AC384" s="11" t="s">
        <v>409</v>
      </c>
      <c r="AD384" s="11">
        <v>2011</v>
      </c>
      <c r="AE384" s="15" t="s">
        <v>142</v>
      </c>
      <c r="AF384" s="29" t="s">
        <v>55</v>
      </c>
      <c r="AG384" s="44" t="s">
        <v>1176</v>
      </c>
      <c r="AH384" s="37" t="s">
        <v>2502</v>
      </c>
      <c r="AI384" s="44" t="s">
        <v>1710</v>
      </c>
      <c r="AJ384" s="44" t="s">
        <v>142</v>
      </c>
      <c r="AK384" s="16" t="s">
        <v>60</v>
      </c>
      <c r="AL384" s="14" t="s">
        <v>145</v>
      </c>
      <c r="AM384" s="11" t="s">
        <v>119</v>
      </c>
    </row>
    <row r="385" spans="1:39" s="31" customFormat="1" ht="30" customHeight="1">
      <c r="A385" s="11">
        <v>380</v>
      </c>
      <c r="B385" s="36" t="s">
        <v>2503</v>
      </c>
      <c r="C385" s="13">
        <f>VLOOKUP(B385,[1]Sheet1!$A$2:$B$443,2,FALSE)</f>
        <v>7038603</v>
      </c>
      <c r="D385" s="11"/>
      <c r="E385" s="53" t="s">
        <v>2504</v>
      </c>
      <c r="F385" s="15" t="s">
        <v>43</v>
      </c>
      <c r="G385" s="53" t="s">
        <v>591</v>
      </c>
      <c r="H385" s="53" t="s">
        <v>2505</v>
      </c>
      <c r="I385" s="16" t="s">
        <v>45</v>
      </c>
      <c r="J385" s="22">
        <v>42095</v>
      </c>
      <c r="K385" s="11" t="s">
        <v>184</v>
      </c>
      <c r="L385" s="14" t="s">
        <v>47</v>
      </c>
      <c r="M385" s="45" t="s">
        <v>2425</v>
      </c>
      <c r="N385" s="46">
        <v>31478</v>
      </c>
      <c r="O385" s="34" t="s">
        <v>2205</v>
      </c>
      <c r="P385" s="11" t="s">
        <v>2206</v>
      </c>
      <c r="Q385" s="22">
        <v>42095</v>
      </c>
      <c r="R385" s="22">
        <v>42094</v>
      </c>
      <c r="S385" s="11" t="s">
        <v>1546</v>
      </c>
      <c r="T385" s="22">
        <v>42917</v>
      </c>
      <c r="U385" s="22">
        <v>42248</v>
      </c>
      <c r="V385" s="54">
        <v>150</v>
      </c>
      <c r="W385" s="11">
        <v>0</v>
      </c>
      <c r="X385" s="11">
        <v>0</v>
      </c>
      <c r="Y385" s="25">
        <f t="shared" ca="1" si="15"/>
        <v>32</v>
      </c>
      <c r="Z385" s="25">
        <f t="shared" ca="1" si="16"/>
        <v>2</v>
      </c>
      <c r="AA385" s="26">
        <f t="shared" si="17"/>
        <v>55244</v>
      </c>
      <c r="AB385" s="11" t="s">
        <v>2506</v>
      </c>
      <c r="AC385" s="11" t="s">
        <v>409</v>
      </c>
      <c r="AD385" s="11">
        <v>2012</v>
      </c>
      <c r="AE385" s="15" t="s">
        <v>114</v>
      </c>
      <c r="AF385" s="29" t="s">
        <v>55</v>
      </c>
      <c r="AG385" s="44" t="s">
        <v>1176</v>
      </c>
      <c r="AH385" s="37" t="s">
        <v>2507</v>
      </c>
      <c r="AI385" s="44" t="s">
        <v>1710</v>
      </c>
      <c r="AJ385" s="44" t="s">
        <v>359</v>
      </c>
      <c r="AK385" s="16" t="s">
        <v>60</v>
      </c>
      <c r="AL385" s="14" t="s">
        <v>172</v>
      </c>
      <c r="AM385" s="11" t="s">
        <v>119</v>
      </c>
    </row>
    <row r="386" spans="1:39" s="31" customFormat="1" ht="30" customHeight="1">
      <c r="A386" s="11">
        <v>381</v>
      </c>
      <c r="B386" s="36" t="s">
        <v>2508</v>
      </c>
      <c r="C386" s="13">
        <f>VLOOKUP(B386,[1]Sheet1!$A$2:$B$443,2,FALSE)</f>
        <v>8058705</v>
      </c>
      <c r="D386" s="11"/>
      <c r="E386" s="53" t="s">
        <v>2509</v>
      </c>
      <c r="F386" s="53" t="s">
        <v>43</v>
      </c>
      <c r="G386" s="53" t="s">
        <v>591</v>
      </c>
      <c r="H386" s="53" t="s">
        <v>2510</v>
      </c>
      <c r="I386" s="16" t="s">
        <v>45</v>
      </c>
      <c r="J386" s="22">
        <v>42095</v>
      </c>
      <c r="K386" s="11" t="s">
        <v>184</v>
      </c>
      <c r="L386" s="14" t="s">
        <v>47</v>
      </c>
      <c r="M386" s="45" t="s">
        <v>2307</v>
      </c>
      <c r="N386" s="46">
        <v>31905</v>
      </c>
      <c r="O386" s="34" t="s">
        <v>2205</v>
      </c>
      <c r="P386" s="11" t="s">
        <v>2206</v>
      </c>
      <c r="Q386" s="22">
        <v>42095</v>
      </c>
      <c r="R386" s="22">
        <v>42094</v>
      </c>
      <c r="S386" s="11" t="s">
        <v>1546</v>
      </c>
      <c r="T386" s="22">
        <v>42917</v>
      </c>
      <c r="U386" s="22">
        <v>42248</v>
      </c>
      <c r="V386" s="54">
        <v>150</v>
      </c>
      <c r="W386" s="11">
        <v>0</v>
      </c>
      <c r="X386" s="11">
        <v>0</v>
      </c>
      <c r="Y386" s="25">
        <f t="shared" ca="1" si="15"/>
        <v>30</v>
      </c>
      <c r="Z386" s="25">
        <f t="shared" ca="1" si="16"/>
        <v>12</v>
      </c>
      <c r="AA386" s="26">
        <f t="shared" si="17"/>
        <v>55671</v>
      </c>
      <c r="AB386" s="11" t="s">
        <v>2511</v>
      </c>
      <c r="AC386" s="11" t="s">
        <v>409</v>
      </c>
      <c r="AD386" s="11">
        <v>2012</v>
      </c>
      <c r="AE386" s="44" t="s">
        <v>54</v>
      </c>
      <c r="AF386" s="15" t="s">
        <v>55</v>
      </c>
      <c r="AG386" s="44" t="s">
        <v>1176</v>
      </c>
      <c r="AH386" s="37" t="s">
        <v>2512</v>
      </c>
      <c r="AI386" s="44" t="s">
        <v>1710</v>
      </c>
      <c r="AJ386" s="44" t="s">
        <v>1162</v>
      </c>
      <c r="AK386" s="16" t="s">
        <v>60</v>
      </c>
      <c r="AL386" s="11" t="s">
        <v>1163</v>
      </c>
      <c r="AM386" s="11" t="s">
        <v>599</v>
      </c>
    </row>
    <row r="387" spans="1:39" s="42" customFormat="1" ht="30" customHeight="1">
      <c r="A387" s="11">
        <v>382</v>
      </c>
      <c r="B387" s="36" t="s">
        <v>2513</v>
      </c>
      <c r="C387" s="13">
        <f>VLOOKUP(B387,[1]Sheet1!$A$2:$B$443,2,FALSE)</f>
        <v>21038703</v>
      </c>
      <c r="D387" s="11"/>
      <c r="E387" s="53" t="s">
        <v>2514</v>
      </c>
      <c r="F387" s="15" t="s">
        <v>43</v>
      </c>
      <c r="G387" s="53" t="s">
        <v>2515</v>
      </c>
      <c r="H387" s="53" t="s">
        <v>2516</v>
      </c>
      <c r="I387" s="16" t="s">
        <v>45</v>
      </c>
      <c r="J387" s="17">
        <v>42095</v>
      </c>
      <c r="K387" s="11" t="s">
        <v>184</v>
      </c>
      <c r="L387" s="18" t="s">
        <v>47</v>
      </c>
      <c r="M387" s="45" t="s">
        <v>2272</v>
      </c>
      <c r="N387" s="46">
        <v>31857</v>
      </c>
      <c r="O387" s="34" t="s">
        <v>2205</v>
      </c>
      <c r="P387" s="11" t="s">
        <v>2206</v>
      </c>
      <c r="Q387" s="22">
        <v>42095</v>
      </c>
      <c r="R387" s="22">
        <v>42094</v>
      </c>
      <c r="S387" s="11" t="s">
        <v>1546</v>
      </c>
      <c r="T387" s="22">
        <v>42948</v>
      </c>
      <c r="U387" s="22">
        <v>42947</v>
      </c>
      <c r="V387" s="54">
        <v>150</v>
      </c>
      <c r="W387" s="11">
        <v>0</v>
      </c>
      <c r="X387" s="11">
        <v>0</v>
      </c>
      <c r="Y387" s="25">
        <f t="shared" ca="1" si="15"/>
        <v>31</v>
      </c>
      <c r="Z387" s="25">
        <f t="shared" ca="1" si="16"/>
        <v>2</v>
      </c>
      <c r="AA387" s="26">
        <f t="shared" si="17"/>
        <v>55610</v>
      </c>
      <c r="AB387" s="11" t="s">
        <v>2517</v>
      </c>
      <c r="AC387" s="11" t="s">
        <v>409</v>
      </c>
      <c r="AD387" s="48">
        <v>2012</v>
      </c>
      <c r="AE387" s="28" t="s">
        <v>2368</v>
      </c>
      <c r="AF387" s="29" t="s">
        <v>70</v>
      </c>
      <c r="AG387" s="44" t="s">
        <v>314</v>
      </c>
      <c r="AH387" s="59" t="s">
        <v>43</v>
      </c>
      <c r="AI387" s="44"/>
      <c r="AJ387" s="28" t="s">
        <v>2368</v>
      </c>
      <c r="AK387" s="16" t="s">
        <v>60</v>
      </c>
      <c r="AL387" s="11" t="s">
        <v>1128</v>
      </c>
      <c r="AM387" s="11" t="s">
        <v>108</v>
      </c>
    </row>
    <row r="388" spans="1:39" s="42" customFormat="1" ht="30" customHeight="1">
      <c r="A388" s="11">
        <v>383</v>
      </c>
      <c r="B388" s="36" t="s">
        <v>2518</v>
      </c>
      <c r="C388" s="13">
        <f>VLOOKUP(B388,[1]Sheet1!$A$2:$B$443,2,FALSE)</f>
        <v>14128403</v>
      </c>
      <c r="D388" s="11"/>
      <c r="E388" s="53" t="s">
        <v>2519</v>
      </c>
      <c r="F388" s="15" t="s">
        <v>43</v>
      </c>
      <c r="G388" s="53" t="s">
        <v>2520</v>
      </c>
      <c r="H388" s="53" t="s">
        <v>2521</v>
      </c>
      <c r="I388" s="16" t="s">
        <v>45</v>
      </c>
      <c r="J388" s="17">
        <v>42095</v>
      </c>
      <c r="K388" s="11" t="s">
        <v>46</v>
      </c>
      <c r="L388" s="18" t="s">
        <v>47</v>
      </c>
      <c r="M388" s="45" t="s">
        <v>2272</v>
      </c>
      <c r="N388" s="46">
        <v>31030</v>
      </c>
      <c r="O388" s="34" t="s">
        <v>2205</v>
      </c>
      <c r="P388" s="11" t="s">
        <v>2206</v>
      </c>
      <c r="Q388" s="22">
        <v>42095</v>
      </c>
      <c r="R388" s="22">
        <v>42094</v>
      </c>
      <c r="S388" s="11" t="s">
        <v>1546</v>
      </c>
      <c r="T388" s="22">
        <v>42948</v>
      </c>
      <c r="U388" s="22">
        <v>42947</v>
      </c>
      <c r="V388" s="54">
        <v>150</v>
      </c>
      <c r="W388" s="11">
        <v>0</v>
      </c>
      <c r="X388" s="11">
        <v>0</v>
      </c>
      <c r="Y388" s="25">
        <f t="shared" ca="1" si="15"/>
        <v>33</v>
      </c>
      <c r="Z388" s="25">
        <f t="shared" ca="1" si="16"/>
        <v>5</v>
      </c>
      <c r="AA388" s="26">
        <f t="shared" si="17"/>
        <v>54789</v>
      </c>
      <c r="AB388" s="11" t="s">
        <v>2522</v>
      </c>
      <c r="AC388" s="11" t="s">
        <v>409</v>
      </c>
      <c r="AD388" s="48">
        <v>2012</v>
      </c>
      <c r="AE388" s="29" t="s">
        <v>1363</v>
      </c>
      <c r="AF388" s="29" t="s">
        <v>70</v>
      </c>
      <c r="AG388" s="44" t="s">
        <v>314</v>
      </c>
      <c r="AH388" s="59" t="s">
        <v>43</v>
      </c>
      <c r="AI388" s="44"/>
      <c r="AJ388" s="29" t="s">
        <v>1363</v>
      </c>
      <c r="AK388" s="16" t="s">
        <v>597</v>
      </c>
      <c r="AL388" s="11" t="s">
        <v>1247</v>
      </c>
      <c r="AM388" s="11" t="s">
        <v>108</v>
      </c>
    </row>
    <row r="389" spans="1:39" s="42" customFormat="1" ht="30" customHeight="1">
      <c r="A389" s="11">
        <v>384</v>
      </c>
      <c r="B389" s="36" t="s">
        <v>2523</v>
      </c>
      <c r="C389" s="13">
        <f>VLOOKUP(B389,[1]Sheet1!$A$2:$B$443,2,FALSE)</f>
        <v>23128901</v>
      </c>
      <c r="D389" s="11"/>
      <c r="E389" s="53" t="s">
        <v>2524</v>
      </c>
      <c r="F389" s="15" t="s">
        <v>43</v>
      </c>
      <c r="G389" s="44" t="s">
        <v>591</v>
      </c>
      <c r="H389" s="53" t="s">
        <v>2525</v>
      </c>
      <c r="I389" s="16" t="s">
        <v>45</v>
      </c>
      <c r="J389" s="17">
        <v>42095</v>
      </c>
      <c r="K389" s="11" t="s">
        <v>184</v>
      </c>
      <c r="L389" s="18" t="s">
        <v>47</v>
      </c>
      <c r="M389" s="45" t="s">
        <v>2307</v>
      </c>
      <c r="N389" s="46">
        <v>32865</v>
      </c>
      <c r="O389" s="34" t="s">
        <v>2205</v>
      </c>
      <c r="P389" s="11" t="s">
        <v>2206</v>
      </c>
      <c r="Q389" s="22">
        <v>42095</v>
      </c>
      <c r="R389" s="22">
        <v>42094</v>
      </c>
      <c r="S389" s="11" t="s">
        <v>1546</v>
      </c>
      <c r="T389" s="22">
        <v>42948</v>
      </c>
      <c r="U389" s="22">
        <v>42947</v>
      </c>
      <c r="V389" s="54">
        <v>150</v>
      </c>
      <c r="W389" s="11">
        <v>0</v>
      </c>
      <c r="X389" s="11">
        <v>0</v>
      </c>
      <c r="Y389" s="25">
        <f t="shared" ca="1" si="15"/>
        <v>28</v>
      </c>
      <c r="Z389" s="25">
        <f t="shared" ca="1" si="16"/>
        <v>5</v>
      </c>
      <c r="AA389" s="26">
        <f t="shared" si="17"/>
        <v>56615</v>
      </c>
      <c r="AB389" s="11" t="s">
        <v>2526</v>
      </c>
      <c r="AC389" s="11" t="s">
        <v>409</v>
      </c>
      <c r="AD389" s="48">
        <v>2014</v>
      </c>
      <c r="AE389" s="29" t="s">
        <v>999</v>
      </c>
      <c r="AF389" s="29" t="s">
        <v>55</v>
      </c>
      <c r="AG389" s="44" t="s">
        <v>1176</v>
      </c>
      <c r="AH389" s="59" t="s">
        <v>43</v>
      </c>
      <c r="AI389" s="44"/>
      <c r="AJ389" s="29" t="s">
        <v>999</v>
      </c>
      <c r="AK389" s="16" t="s">
        <v>597</v>
      </c>
      <c r="AL389" s="11" t="s">
        <v>550</v>
      </c>
      <c r="AM389" s="11" t="s">
        <v>62</v>
      </c>
    </row>
    <row r="390" spans="1:39" s="31" customFormat="1" ht="30" customHeight="1">
      <c r="A390" s="11">
        <v>385</v>
      </c>
      <c r="B390" s="36" t="s">
        <v>2527</v>
      </c>
      <c r="C390" s="13">
        <f>VLOOKUP(B390,[1]Sheet1!$A$2:$B$443,2,FALSE)</f>
        <v>817058601</v>
      </c>
      <c r="D390" s="11"/>
      <c r="E390" s="53" t="s">
        <v>2528</v>
      </c>
      <c r="F390" s="15" t="s">
        <v>43</v>
      </c>
      <c r="G390" s="53" t="s">
        <v>1166</v>
      </c>
      <c r="H390" s="53" t="s">
        <v>2529</v>
      </c>
      <c r="I390" s="16" t="s">
        <v>45</v>
      </c>
      <c r="J390" s="22">
        <v>42095</v>
      </c>
      <c r="K390" s="11" t="s">
        <v>46</v>
      </c>
      <c r="L390" s="14" t="s">
        <v>47</v>
      </c>
      <c r="M390" s="45" t="s">
        <v>2530</v>
      </c>
      <c r="N390" s="46">
        <v>31549</v>
      </c>
      <c r="O390" s="34" t="s">
        <v>2205</v>
      </c>
      <c r="P390" s="11" t="s">
        <v>2206</v>
      </c>
      <c r="Q390" s="22">
        <v>42095</v>
      </c>
      <c r="R390" s="22">
        <v>42094</v>
      </c>
      <c r="S390" s="11" t="s">
        <v>1546</v>
      </c>
      <c r="T390" s="22">
        <v>42948</v>
      </c>
      <c r="U390" s="22">
        <v>42947</v>
      </c>
      <c r="V390" s="54">
        <v>150</v>
      </c>
      <c r="W390" s="11">
        <v>0</v>
      </c>
      <c r="X390" s="11">
        <v>0</v>
      </c>
      <c r="Y390" s="25">
        <f t="shared" ca="1" si="15"/>
        <v>31</v>
      </c>
      <c r="Z390" s="25">
        <f t="shared" ca="1" si="16"/>
        <v>12</v>
      </c>
      <c r="AA390" s="26">
        <f t="shared" si="17"/>
        <v>55305</v>
      </c>
      <c r="AB390" s="11" t="s">
        <v>2531</v>
      </c>
      <c r="AC390" s="11" t="s">
        <v>409</v>
      </c>
      <c r="AD390" s="11">
        <v>2011</v>
      </c>
      <c r="AE390" s="44" t="s">
        <v>54</v>
      </c>
      <c r="AF390" s="29" t="s">
        <v>55</v>
      </c>
      <c r="AG390" s="44" t="s">
        <v>1176</v>
      </c>
      <c r="AH390" s="59" t="s">
        <v>43</v>
      </c>
      <c r="AI390" s="44"/>
      <c r="AJ390" s="44" t="s">
        <v>54</v>
      </c>
      <c r="AK390" s="16" t="s">
        <v>60</v>
      </c>
      <c r="AL390" s="11" t="s">
        <v>550</v>
      </c>
      <c r="AM390" s="11" t="s">
        <v>62</v>
      </c>
    </row>
    <row r="391" spans="1:39" s="31" customFormat="1" ht="30" customHeight="1">
      <c r="A391" s="11">
        <v>386</v>
      </c>
      <c r="B391" s="36" t="s">
        <v>2532</v>
      </c>
      <c r="C391" s="13">
        <f>VLOOKUP(B391,[1]Sheet1!$A$2:$B$443,2,FALSE)</f>
        <v>18118407</v>
      </c>
      <c r="D391" s="11"/>
      <c r="E391" s="53" t="s">
        <v>2533</v>
      </c>
      <c r="F391" s="53" t="s">
        <v>43</v>
      </c>
      <c r="G391" s="53" t="s">
        <v>1703</v>
      </c>
      <c r="H391" s="53" t="s">
        <v>2534</v>
      </c>
      <c r="I391" s="16" t="s">
        <v>45</v>
      </c>
      <c r="J391" s="22">
        <v>42095</v>
      </c>
      <c r="K391" s="11" t="s">
        <v>46</v>
      </c>
      <c r="L391" s="14" t="s">
        <v>47</v>
      </c>
      <c r="M391" s="45" t="s">
        <v>2360</v>
      </c>
      <c r="N391" s="46">
        <v>31004</v>
      </c>
      <c r="O391" s="34" t="s">
        <v>2205</v>
      </c>
      <c r="P391" s="11" t="s">
        <v>2206</v>
      </c>
      <c r="Q391" s="22">
        <v>42095</v>
      </c>
      <c r="R391" s="22">
        <v>42094</v>
      </c>
      <c r="S391" s="11" t="s">
        <v>1546</v>
      </c>
      <c r="T391" s="22">
        <v>42948</v>
      </c>
      <c r="U391" s="22">
        <v>42947</v>
      </c>
      <c r="V391" s="54">
        <v>150</v>
      </c>
      <c r="W391" s="11">
        <v>0</v>
      </c>
      <c r="X391" s="11">
        <v>0</v>
      </c>
      <c r="Y391" s="25">
        <f ca="1">IF(MONTH(TODAY())&gt;MONTH(N391),YEAR(TODAY())-YEAR(N391),YEAR(TODAY())-YEAR(N391)-1)</f>
        <v>33</v>
      </c>
      <c r="Z391" s="25">
        <f ca="1">IF(MONTH(TODAY())&gt;MONTH(N391),MONTH(TODAY())-MONTH(N391),MONTH(TODAY())+12-MONTH(N391))</f>
        <v>6</v>
      </c>
      <c r="AA391" s="26">
        <f>IF(S391="Profesor",(DATE(YEAR(N391)+70,MONTH(N391)+1,1)),(DATE(YEAR(N391)+65,MONTH(N391)+1,1)) )</f>
        <v>54758</v>
      </c>
      <c r="AB391" s="11" t="s">
        <v>2535</v>
      </c>
      <c r="AC391" s="11" t="s">
        <v>409</v>
      </c>
      <c r="AD391" s="11">
        <v>2011</v>
      </c>
      <c r="AE391" s="15" t="s">
        <v>317</v>
      </c>
      <c r="AF391" s="29" t="s">
        <v>70</v>
      </c>
      <c r="AG391" s="44" t="s">
        <v>314</v>
      </c>
      <c r="AH391" s="59" t="s">
        <v>43</v>
      </c>
      <c r="AI391" s="44"/>
      <c r="AJ391" s="15" t="s">
        <v>317</v>
      </c>
      <c r="AK391" s="16" t="s">
        <v>60</v>
      </c>
      <c r="AL391" s="11" t="s">
        <v>189</v>
      </c>
      <c r="AM391" s="11" t="s">
        <v>129</v>
      </c>
    </row>
    <row r="392" spans="1:39" s="31" customFormat="1" ht="30" customHeight="1">
      <c r="A392" s="11">
        <v>387</v>
      </c>
      <c r="B392" s="36" t="s">
        <v>2536</v>
      </c>
      <c r="C392" s="13">
        <f>VLOOKUP(B392,[1]Sheet1!$A$2:$B$443,2,FALSE)</f>
        <v>23038801</v>
      </c>
      <c r="D392" s="11"/>
      <c r="E392" s="53" t="s">
        <v>2537</v>
      </c>
      <c r="F392" s="15" t="s">
        <v>43</v>
      </c>
      <c r="G392" s="53" t="s">
        <v>591</v>
      </c>
      <c r="H392" s="53" t="s">
        <v>2538</v>
      </c>
      <c r="I392" s="16" t="s">
        <v>45</v>
      </c>
      <c r="J392" s="22">
        <v>42095</v>
      </c>
      <c r="K392" s="11" t="s">
        <v>184</v>
      </c>
      <c r="L392" s="14" t="s">
        <v>47</v>
      </c>
      <c r="M392" s="45" t="s">
        <v>2272</v>
      </c>
      <c r="N392" s="46">
        <v>32225</v>
      </c>
      <c r="O392" s="34" t="s">
        <v>2205</v>
      </c>
      <c r="P392" s="11" t="s">
        <v>2206</v>
      </c>
      <c r="Q392" s="22">
        <v>42095</v>
      </c>
      <c r="R392" s="22">
        <v>42094</v>
      </c>
      <c r="S392" s="11" t="s">
        <v>1546</v>
      </c>
      <c r="T392" s="22">
        <v>43009</v>
      </c>
      <c r="U392" s="22" t="s">
        <v>2539</v>
      </c>
      <c r="V392" s="54">
        <v>150</v>
      </c>
      <c r="W392" s="11">
        <v>0</v>
      </c>
      <c r="X392" s="11">
        <v>0</v>
      </c>
      <c r="Y392" s="25">
        <f ca="1">IF(MONTH(TODAY())&gt;MONTH(N392),YEAR(TODAY())-YEAR(N392),YEAR(TODAY())-YEAR(N392)-1)</f>
        <v>30</v>
      </c>
      <c r="Z392" s="25">
        <f ca="1">IF(MONTH(TODAY())&gt;MONTH(N392),MONTH(TODAY())-MONTH(N392),MONTH(TODAY())+12-MONTH(N392))</f>
        <v>2</v>
      </c>
      <c r="AA392" s="26">
        <f>IF(S392="Profesor",(DATE(YEAR(N392)+70,MONTH(N392)+1,1)),(DATE(YEAR(N392)+65,MONTH(N392)+1,1)) )</f>
        <v>55975</v>
      </c>
      <c r="AB392" s="11" t="s">
        <v>2540</v>
      </c>
      <c r="AC392" s="11" t="s">
        <v>409</v>
      </c>
      <c r="AD392" s="11">
        <v>2012</v>
      </c>
      <c r="AE392" s="15" t="s">
        <v>255</v>
      </c>
      <c r="AF392" s="29" t="s">
        <v>55</v>
      </c>
      <c r="AG392" s="44" t="s">
        <v>1176</v>
      </c>
      <c r="AH392" s="59" t="s">
        <v>43</v>
      </c>
      <c r="AI392" s="44"/>
      <c r="AJ392" s="15" t="s">
        <v>255</v>
      </c>
      <c r="AK392" s="16" t="s">
        <v>60</v>
      </c>
      <c r="AL392" s="11" t="s">
        <v>189</v>
      </c>
      <c r="AM392" s="11" t="s">
        <v>129</v>
      </c>
    </row>
    <row r="393" spans="1:39" s="31" customFormat="1" ht="30" customHeight="1">
      <c r="A393" s="11">
        <v>388</v>
      </c>
      <c r="B393" s="36" t="s">
        <v>2541</v>
      </c>
      <c r="C393" s="13">
        <f>VLOOKUP(B393,[1]Sheet1!$A$2:$B$443,2,FALSE)</f>
        <v>6078802</v>
      </c>
      <c r="D393" s="11"/>
      <c r="E393" s="53" t="s">
        <v>2542</v>
      </c>
      <c r="F393" s="53" t="s">
        <v>43</v>
      </c>
      <c r="G393" s="53" t="s">
        <v>2249</v>
      </c>
      <c r="H393" s="53" t="s">
        <v>2543</v>
      </c>
      <c r="I393" s="16" t="s">
        <v>45</v>
      </c>
      <c r="J393" s="22">
        <v>42095</v>
      </c>
      <c r="K393" s="11" t="s">
        <v>46</v>
      </c>
      <c r="L393" s="11" t="s">
        <v>2544</v>
      </c>
      <c r="M393" s="45" t="s">
        <v>2425</v>
      </c>
      <c r="N393" s="46">
        <v>32330</v>
      </c>
      <c r="O393" s="34" t="s">
        <v>2205</v>
      </c>
      <c r="P393" s="11" t="s">
        <v>2206</v>
      </c>
      <c r="Q393" s="22">
        <v>42095</v>
      </c>
      <c r="R393" s="22">
        <v>42094</v>
      </c>
      <c r="S393" s="11" t="s">
        <v>1546</v>
      </c>
      <c r="T393" s="22">
        <v>43040</v>
      </c>
      <c r="U393" s="22">
        <v>43042</v>
      </c>
      <c r="V393" s="54">
        <v>150</v>
      </c>
      <c r="W393" s="11">
        <v>0</v>
      </c>
      <c r="X393" s="11">
        <v>0</v>
      </c>
      <c r="Y393" s="25">
        <f t="shared" ca="1" si="15"/>
        <v>29</v>
      </c>
      <c r="Z393" s="25">
        <f t="shared" ca="1" si="16"/>
        <v>10</v>
      </c>
      <c r="AA393" s="26">
        <f t="shared" si="17"/>
        <v>56097</v>
      </c>
      <c r="AB393" s="11" t="s">
        <v>2545</v>
      </c>
      <c r="AC393" s="11" t="s">
        <v>409</v>
      </c>
      <c r="AD393" s="11">
        <v>2012</v>
      </c>
      <c r="AE393" s="15" t="s">
        <v>104</v>
      </c>
      <c r="AF393" s="29" t="s">
        <v>55</v>
      </c>
      <c r="AG393" s="44" t="s">
        <v>1176</v>
      </c>
      <c r="AH393" s="59" t="s">
        <v>43</v>
      </c>
      <c r="AI393" s="44"/>
      <c r="AJ393" s="15" t="s">
        <v>104</v>
      </c>
      <c r="AK393" s="16" t="s">
        <v>60</v>
      </c>
      <c r="AL393" s="11" t="s">
        <v>162</v>
      </c>
      <c r="AM393" s="11" t="s">
        <v>62</v>
      </c>
    </row>
    <row r="394" spans="1:39" s="31" customFormat="1" ht="30" customHeight="1">
      <c r="A394" s="11">
        <v>389</v>
      </c>
      <c r="B394" s="36" t="s">
        <v>2546</v>
      </c>
      <c r="C394" s="13">
        <f>VLOOKUP(B394,[1]Sheet1!$A$2:$B$443,2,FALSE)</f>
        <v>27058705</v>
      </c>
      <c r="D394" s="11"/>
      <c r="E394" s="53" t="s">
        <v>2547</v>
      </c>
      <c r="F394" s="15" t="s">
        <v>43</v>
      </c>
      <c r="G394" s="53" t="s">
        <v>591</v>
      </c>
      <c r="H394" s="53" t="s">
        <v>2548</v>
      </c>
      <c r="I394" s="16" t="s">
        <v>45</v>
      </c>
      <c r="J394" s="22">
        <v>42095</v>
      </c>
      <c r="K394" s="11" t="s">
        <v>184</v>
      </c>
      <c r="L394" s="14" t="s">
        <v>47</v>
      </c>
      <c r="M394" s="45" t="s">
        <v>2425</v>
      </c>
      <c r="N394" s="46">
        <v>31924</v>
      </c>
      <c r="O394" s="34" t="s">
        <v>2205</v>
      </c>
      <c r="P394" s="11" t="s">
        <v>2206</v>
      </c>
      <c r="Q394" s="22">
        <v>42095</v>
      </c>
      <c r="R394" s="22">
        <v>42094</v>
      </c>
      <c r="S394" s="11" t="s">
        <v>1546</v>
      </c>
      <c r="T394" s="22">
        <v>43040</v>
      </c>
      <c r="U394" s="22">
        <v>43042</v>
      </c>
      <c r="V394" s="54">
        <v>150</v>
      </c>
      <c r="W394" s="11">
        <v>0</v>
      </c>
      <c r="X394" s="11">
        <v>0</v>
      </c>
      <c r="Y394" s="25">
        <f t="shared" ca="1" si="15"/>
        <v>30</v>
      </c>
      <c r="Z394" s="25">
        <f t="shared" ca="1" si="16"/>
        <v>12</v>
      </c>
      <c r="AA394" s="26">
        <f t="shared" si="17"/>
        <v>55671</v>
      </c>
      <c r="AB394" s="11" t="s">
        <v>2549</v>
      </c>
      <c r="AC394" s="11" t="s">
        <v>409</v>
      </c>
      <c r="AD394" s="11">
        <v>2011</v>
      </c>
      <c r="AE394" s="15" t="s">
        <v>178</v>
      </c>
      <c r="AF394" s="29" t="s">
        <v>55</v>
      </c>
      <c r="AG394" s="44" t="s">
        <v>1176</v>
      </c>
      <c r="AH394" s="59" t="s">
        <v>43</v>
      </c>
      <c r="AI394" s="44"/>
      <c r="AJ394" s="15" t="s">
        <v>178</v>
      </c>
      <c r="AK394" s="16" t="s">
        <v>60</v>
      </c>
      <c r="AL394" s="11" t="s">
        <v>128</v>
      </c>
      <c r="AM394" s="11" t="s">
        <v>129</v>
      </c>
    </row>
    <row r="395" spans="1:39" s="31" customFormat="1" ht="30" customHeight="1">
      <c r="A395" s="11">
        <v>390</v>
      </c>
      <c r="B395" s="36" t="s">
        <v>2550</v>
      </c>
      <c r="C395" s="13">
        <f>VLOOKUP(B395,[1]Sheet1!$A$2:$B$443,2,FALSE)</f>
        <v>817098701</v>
      </c>
      <c r="D395" s="11"/>
      <c r="E395" s="53" t="s">
        <v>2551</v>
      </c>
      <c r="F395" s="15" t="s">
        <v>43</v>
      </c>
      <c r="G395" s="53" t="s">
        <v>591</v>
      </c>
      <c r="H395" s="53" t="s">
        <v>2552</v>
      </c>
      <c r="I395" s="16" t="s">
        <v>45</v>
      </c>
      <c r="J395" s="22">
        <v>42095</v>
      </c>
      <c r="K395" s="11" t="s">
        <v>184</v>
      </c>
      <c r="L395" s="14" t="s">
        <v>47</v>
      </c>
      <c r="M395" s="45" t="s">
        <v>2496</v>
      </c>
      <c r="N395" s="46">
        <v>32037</v>
      </c>
      <c r="O395" s="34" t="s">
        <v>2205</v>
      </c>
      <c r="P395" s="11" t="s">
        <v>2206</v>
      </c>
      <c r="Q395" s="22">
        <v>42095</v>
      </c>
      <c r="R395" s="22">
        <v>42094</v>
      </c>
      <c r="S395" s="11" t="s">
        <v>1546</v>
      </c>
      <c r="T395" s="22">
        <v>43040</v>
      </c>
      <c r="U395" s="22">
        <v>43042</v>
      </c>
      <c r="V395" s="54">
        <v>150</v>
      </c>
      <c r="W395" s="11">
        <v>0</v>
      </c>
      <c r="X395" s="11">
        <v>0</v>
      </c>
      <c r="Y395" s="25">
        <f t="shared" ca="1" si="15"/>
        <v>30</v>
      </c>
      <c r="Z395" s="25">
        <f t="shared" ca="1" si="16"/>
        <v>8</v>
      </c>
      <c r="AA395" s="26">
        <f t="shared" si="17"/>
        <v>55793</v>
      </c>
      <c r="AB395" s="11" t="s">
        <v>2553</v>
      </c>
      <c r="AC395" s="11" t="s">
        <v>409</v>
      </c>
      <c r="AD395" s="11">
        <v>2014</v>
      </c>
      <c r="AE395" s="15" t="s">
        <v>255</v>
      </c>
      <c r="AF395" s="29" t="s">
        <v>55</v>
      </c>
      <c r="AG395" s="44" t="s">
        <v>1176</v>
      </c>
      <c r="AH395" s="59" t="s">
        <v>43</v>
      </c>
      <c r="AI395" s="44"/>
      <c r="AJ395" s="15" t="s">
        <v>255</v>
      </c>
      <c r="AK395" s="16" t="s">
        <v>60</v>
      </c>
      <c r="AL395" s="11" t="s">
        <v>189</v>
      </c>
      <c r="AM395" s="11" t="s">
        <v>129</v>
      </c>
    </row>
    <row r="396" spans="1:39" s="31" customFormat="1" ht="30" customHeight="1">
      <c r="A396" s="11">
        <v>391</v>
      </c>
      <c r="B396" s="36" t="s">
        <v>2554</v>
      </c>
      <c r="C396" s="13">
        <f>VLOOKUP(B396,[1]Sheet1!$A$2:$B$443,2,FALSE)</f>
        <v>818118602</v>
      </c>
      <c r="D396" s="11"/>
      <c r="E396" s="53" t="s">
        <v>2555</v>
      </c>
      <c r="F396" s="53" t="s">
        <v>43</v>
      </c>
      <c r="G396" s="53" t="s">
        <v>1086</v>
      </c>
      <c r="H396" s="53" t="s">
        <v>2556</v>
      </c>
      <c r="I396" s="16" t="s">
        <v>45</v>
      </c>
      <c r="J396" s="22">
        <v>42095</v>
      </c>
      <c r="K396" s="11" t="s">
        <v>46</v>
      </c>
      <c r="L396" s="14" t="s">
        <v>47</v>
      </c>
      <c r="M396" s="45" t="s">
        <v>2137</v>
      </c>
      <c r="N396" s="46">
        <v>31734</v>
      </c>
      <c r="O396" s="34" t="s">
        <v>2205</v>
      </c>
      <c r="P396" s="11" t="s">
        <v>2206</v>
      </c>
      <c r="Q396" s="22">
        <v>42095</v>
      </c>
      <c r="R396" s="22">
        <v>42094</v>
      </c>
      <c r="S396" s="11" t="s">
        <v>1546</v>
      </c>
      <c r="T396" s="22">
        <v>43040</v>
      </c>
      <c r="U396" s="22">
        <v>43039</v>
      </c>
      <c r="V396" s="54">
        <v>150</v>
      </c>
      <c r="W396" s="11">
        <v>0</v>
      </c>
      <c r="X396" s="11">
        <v>0</v>
      </c>
      <c r="Y396" s="25">
        <f t="shared" ca="1" si="15"/>
        <v>31</v>
      </c>
      <c r="Z396" s="25">
        <f t="shared" ca="1" si="16"/>
        <v>6</v>
      </c>
      <c r="AA396" s="26">
        <f t="shared" si="17"/>
        <v>55488</v>
      </c>
      <c r="AB396" s="11" t="s">
        <v>2557</v>
      </c>
      <c r="AC396" s="11" t="s">
        <v>409</v>
      </c>
      <c r="AD396" s="11">
        <v>2013</v>
      </c>
      <c r="AE396" s="44" t="s">
        <v>1810</v>
      </c>
      <c r="AF396" s="15" t="s">
        <v>70</v>
      </c>
      <c r="AG396" s="44" t="s">
        <v>486</v>
      </c>
      <c r="AH396" s="59" t="s">
        <v>43</v>
      </c>
      <c r="AI396" s="44"/>
      <c r="AJ396" s="44" t="s">
        <v>1810</v>
      </c>
      <c r="AK396" s="16" t="s">
        <v>60</v>
      </c>
      <c r="AL396" s="11" t="s">
        <v>1163</v>
      </c>
      <c r="AM396" s="11" t="s">
        <v>599</v>
      </c>
    </row>
    <row r="397" spans="1:39" s="31" customFormat="1" ht="30" customHeight="1">
      <c r="A397" s="11">
        <v>392</v>
      </c>
      <c r="B397" s="36" t="s">
        <v>2558</v>
      </c>
      <c r="C397" s="13">
        <f>VLOOKUP(B397,[1]Sheet1!$A$2:$B$443,2,FALSE)</f>
        <v>9118701</v>
      </c>
      <c r="D397" s="11"/>
      <c r="E397" s="53" t="s">
        <v>2559</v>
      </c>
      <c r="F397" s="53" t="s">
        <v>43</v>
      </c>
      <c r="G397" s="53" t="s">
        <v>591</v>
      </c>
      <c r="H397" s="53" t="s">
        <v>2560</v>
      </c>
      <c r="I397" s="16" t="s">
        <v>45</v>
      </c>
      <c r="J397" s="22">
        <v>42095</v>
      </c>
      <c r="K397" s="11" t="s">
        <v>46</v>
      </c>
      <c r="L397" s="14" t="s">
        <v>47</v>
      </c>
      <c r="M397" s="45" t="s">
        <v>2496</v>
      </c>
      <c r="N397" s="46">
        <v>32090</v>
      </c>
      <c r="O397" s="34" t="s">
        <v>2205</v>
      </c>
      <c r="P397" s="11" t="s">
        <v>2206</v>
      </c>
      <c r="Q397" s="22">
        <v>42095</v>
      </c>
      <c r="R397" s="22">
        <v>42094</v>
      </c>
      <c r="S397" s="11" t="s">
        <v>1546</v>
      </c>
      <c r="T397" s="22">
        <v>43040</v>
      </c>
      <c r="U397" s="22">
        <v>43042</v>
      </c>
      <c r="V397" s="54">
        <v>150</v>
      </c>
      <c r="W397" s="11">
        <v>0</v>
      </c>
      <c r="X397" s="11">
        <v>0</v>
      </c>
      <c r="Y397" s="25">
        <f t="shared" ca="1" si="15"/>
        <v>30</v>
      </c>
      <c r="Z397" s="25">
        <f t="shared" ca="1" si="16"/>
        <v>6</v>
      </c>
      <c r="AA397" s="26">
        <f t="shared" si="17"/>
        <v>55854</v>
      </c>
      <c r="AB397" s="11" t="s">
        <v>2561</v>
      </c>
      <c r="AC397" s="11" t="s">
        <v>409</v>
      </c>
      <c r="AD397" s="11">
        <v>2012</v>
      </c>
      <c r="AE397" s="44" t="s">
        <v>54</v>
      </c>
      <c r="AF397" s="15" t="s">
        <v>55</v>
      </c>
      <c r="AG397" s="44" t="s">
        <v>1176</v>
      </c>
      <c r="AH397" s="59" t="s">
        <v>43</v>
      </c>
      <c r="AI397" s="44"/>
      <c r="AJ397" s="44" t="s">
        <v>54</v>
      </c>
      <c r="AK397" s="16" t="s">
        <v>60</v>
      </c>
      <c r="AL397" s="11" t="s">
        <v>1163</v>
      </c>
      <c r="AM397" s="11" t="s">
        <v>599</v>
      </c>
    </row>
    <row r="398" spans="1:39" s="31" customFormat="1" ht="30" customHeight="1">
      <c r="A398" s="11">
        <v>393</v>
      </c>
      <c r="B398" s="36" t="s">
        <v>2562</v>
      </c>
      <c r="C398" s="13">
        <f>VLOOKUP(B398,[1]Sheet1!$A$2:$B$443,2,FALSE)</f>
        <v>822058702</v>
      </c>
      <c r="D398" s="11"/>
      <c r="E398" s="53" t="s">
        <v>2563</v>
      </c>
      <c r="F398" s="15" t="s">
        <v>43</v>
      </c>
      <c r="G398" s="53" t="s">
        <v>591</v>
      </c>
      <c r="H398" s="53" t="s">
        <v>2564</v>
      </c>
      <c r="I398" s="16" t="s">
        <v>45</v>
      </c>
      <c r="J398" s="22">
        <v>42095</v>
      </c>
      <c r="K398" s="11" t="s">
        <v>184</v>
      </c>
      <c r="L398" s="14" t="s">
        <v>47</v>
      </c>
      <c r="M398" s="45" t="s">
        <v>2360</v>
      </c>
      <c r="N398" s="46">
        <v>31919</v>
      </c>
      <c r="O398" s="34" t="s">
        <v>2205</v>
      </c>
      <c r="P398" s="11" t="s">
        <v>2206</v>
      </c>
      <c r="Q398" s="22">
        <v>42095</v>
      </c>
      <c r="R398" s="22">
        <v>42094</v>
      </c>
      <c r="S398" s="11" t="s">
        <v>1546</v>
      </c>
      <c r="T398" s="22">
        <v>43070</v>
      </c>
      <c r="U398" s="22">
        <v>43069</v>
      </c>
      <c r="V398" s="54">
        <v>150</v>
      </c>
      <c r="W398" s="11">
        <v>0</v>
      </c>
      <c r="X398" s="11">
        <v>0</v>
      </c>
      <c r="Y398" s="25">
        <f t="shared" ref="Y398:Y438" ca="1" si="18">IF(MONTH(TODAY())&gt;MONTH(N398),YEAR(TODAY())-YEAR(N398),YEAR(TODAY())-YEAR(N398)-1)</f>
        <v>30</v>
      </c>
      <c r="Z398" s="25">
        <f t="shared" ref="Z398:Z438" ca="1" si="19">IF(MONTH(TODAY())&gt;MONTH(N398),MONTH(TODAY())-MONTH(N398),MONTH(TODAY())+12-MONTH(N398))</f>
        <v>12</v>
      </c>
      <c r="AA398" s="26">
        <f t="shared" ref="AA398:AA438" si="20">IF(S398="Profesor",(DATE(YEAR(N398)+70,MONTH(N398)+1,1)),(DATE(YEAR(N398)+65,MONTH(N398)+1,1)) )</f>
        <v>55671</v>
      </c>
      <c r="AB398" s="11" t="s">
        <v>2565</v>
      </c>
      <c r="AC398" s="11" t="s">
        <v>409</v>
      </c>
      <c r="AD398" s="11">
        <v>2012</v>
      </c>
      <c r="AE398" s="15" t="s">
        <v>913</v>
      </c>
      <c r="AF398" s="29" t="s">
        <v>55</v>
      </c>
      <c r="AG398" s="44" t="s">
        <v>396</v>
      </c>
      <c r="AH398" s="59" t="s">
        <v>43</v>
      </c>
      <c r="AI398" s="44"/>
      <c r="AJ398" s="15" t="s">
        <v>913</v>
      </c>
      <c r="AK398" s="16" t="s">
        <v>60</v>
      </c>
      <c r="AL398" s="11" t="s">
        <v>96</v>
      </c>
      <c r="AM398" s="11" t="s">
        <v>97</v>
      </c>
    </row>
    <row r="399" spans="1:39" s="31" customFormat="1" ht="30" customHeight="1">
      <c r="A399" s="11">
        <v>394</v>
      </c>
      <c r="B399" s="36" t="s">
        <v>2566</v>
      </c>
      <c r="C399" s="13">
        <f>VLOOKUP(B399,[1]Sheet1!$A$2:$B$443,2,FALSE)</f>
        <v>25088801</v>
      </c>
      <c r="D399" s="11"/>
      <c r="E399" s="53" t="s">
        <v>2567</v>
      </c>
      <c r="F399" s="15" t="s">
        <v>43</v>
      </c>
      <c r="G399" s="53" t="s">
        <v>591</v>
      </c>
      <c r="H399" s="53" t="s">
        <v>2568</v>
      </c>
      <c r="I399" s="16" t="s">
        <v>45</v>
      </c>
      <c r="J399" s="22">
        <v>42095</v>
      </c>
      <c r="K399" s="11" t="s">
        <v>184</v>
      </c>
      <c r="L399" s="14" t="s">
        <v>47</v>
      </c>
      <c r="M399" s="45" t="s">
        <v>2272</v>
      </c>
      <c r="N399" s="46">
        <v>32380</v>
      </c>
      <c r="O399" s="34" t="s">
        <v>2205</v>
      </c>
      <c r="P399" s="11" t="s">
        <v>2206</v>
      </c>
      <c r="Q399" s="22">
        <v>42095</v>
      </c>
      <c r="R399" s="22">
        <v>42094</v>
      </c>
      <c r="S399" s="11" t="s">
        <v>1546</v>
      </c>
      <c r="T399" s="22">
        <v>43132</v>
      </c>
      <c r="U399" s="22">
        <v>43131</v>
      </c>
      <c r="V399" s="54">
        <v>150</v>
      </c>
      <c r="W399" s="11">
        <v>0</v>
      </c>
      <c r="X399" s="11">
        <v>0</v>
      </c>
      <c r="Y399" s="25">
        <f ca="1">IF(MONTH(TODAY())&gt;MONTH(N399),YEAR(TODAY())-YEAR(N399),YEAR(TODAY())-YEAR(N399)-1)</f>
        <v>29</v>
      </c>
      <c r="Z399" s="25">
        <f ca="1">IF(MONTH(TODAY())&gt;MONTH(N399),MONTH(TODAY())-MONTH(N399),MONTH(TODAY())+12-MONTH(N399))</f>
        <v>9</v>
      </c>
      <c r="AA399" s="26">
        <f>IF(S399="Profesor",(DATE(YEAR(N399)+70,MONTH(N399)+1,1)),(DATE(YEAR(N399)+65,MONTH(N399)+1,1)) )</f>
        <v>56128</v>
      </c>
      <c r="AB399" s="11" t="s">
        <v>2569</v>
      </c>
      <c r="AC399" s="11" t="s">
        <v>409</v>
      </c>
      <c r="AD399" s="11">
        <v>2013</v>
      </c>
      <c r="AE399" s="15" t="s">
        <v>255</v>
      </c>
      <c r="AF399" s="29" t="s">
        <v>55</v>
      </c>
      <c r="AG399" s="44" t="s">
        <v>1176</v>
      </c>
      <c r="AH399" s="59" t="s">
        <v>43</v>
      </c>
      <c r="AI399" s="44"/>
      <c r="AJ399" s="15" t="s">
        <v>255</v>
      </c>
      <c r="AK399" s="16" t="s">
        <v>60</v>
      </c>
      <c r="AL399" s="11" t="s">
        <v>189</v>
      </c>
      <c r="AM399" s="11" t="s">
        <v>129</v>
      </c>
    </row>
    <row r="400" spans="1:39" s="42" customFormat="1" ht="30" customHeight="1">
      <c r="A400" s="11">
        <v>395</v>
      </c>
      <c r="B400" s="36" t="s">
        <v>2570</v>
      </c>
      <c r="C400" s="13">
        <f>VLOOKUP(B400,[1]Sheet1!$A$2:$B$443,2,FALSE)</f>
        <v>27058903</v>
      </c>
      <c r="D400" s="11"/>
      <c r="E400" s="53" t="s">
        <v>2571</v>
      </c>
      <c r="F400" s="53" t="s">
        <v>43</v>
      </c>
      <c r="G400" s="53" t="s">
        <v>1695</v>
      </c>
      <c r="H400" s="53" t="s">
        <v>2572</v>
      </c>
      <c r="I400" s="16" t="s">
        <v>2573</v>
      </c>
      <c r="J400" s="17">
        <v>42095</v>
      </c>
      <c r="K400" s="11" t="s">
        <v>184</v>
      </c>
      <c r="L400" s="18" t="s">
        <v>47</v>
      </c>
      <c r="M400" s="45" t="s">
        <v>2272</v>
      </c>
      <c r="N400" s="46">
        <v>32655</v>
      </c>
      <c r="O400" s="34" t="s">
        <v>2205</v>
      </c>
      <c r="P400" s="11" t="s">
        <v>2206</v>
      </c>
      <c r="Q400" s="22">
        <v>42095</v>
      </c>
      <c r="R400" s="22">
        <v>42094</v>
      </c>
      <c r="S400" s="11" t="s">
        <v>2574</v>
      </c>
      <c r="T400" s="22">
        <v>42248</v>
      </c>
      <c r="U400" s="22">
        <v>42248</v>
      </c>
      <c r="V400" s="54" t="s">
        <v>43</v>
      </c>
      <c r="W400" s="11">
        <v>0</v>
      </c>
      <c r="X400" s="11">
        <v>0</v>
      </c>
      <c r="Y400" s="25">
        <f t="shared" ca="1" si="18"/>
        <v>28</v>
      </c>
      <c r="Z400" s="25">
        <f t="shared" ca="1" si="19"/>
        <v>12</v>
      </c>
      <c r="AA400" s="26">
        <f t="shared" si="20"/>
        <v>56401</v>
      </c>
      <c r="AB400" s="11"/>
      <c r="AC400" s="11" t="s">
        <v>409</v>
      </c>
      <c r="AD400" s="48">
        <v>2014</v>
      </c>
      <c r="AE400" s="28" t="s">
        <v>2368</v>
      </c>
      <c r="AF400" s="29" t="s">
        <v>70</v>
      </c>
      <c r="AG400" s="44" t="s">
        <v>314</v>
      </c>
      <c r="AH400" s="59" t="s">
        <v>43</v>
      </c>
      <c r="AI400" s="44"/>
      <c r="AJ400" s="28" t="s">
        <v>2368</v>
      </c>
      <c r="AK400" s="16" t="s">
        <v>60</v>
      </c>
      <c r="AL400" s="11" t="s">
        <v>1128</v>
      </c>
      <c r="AM400" s="11" t="s">
        <v>108</v>
      </c>
    </row>
    <row r="401" spans="1:39" s="42" customFormat="1" ht="30" customHeight="1">
      <c r="A401" s="11">
        <v>396</v>
      </c>
      <c r="B401" s="36" t="s">
        <v>2575</v>
      </c>
      <c r="C401" s="13">
        <f>VLOOKUP(B401,[1]Sheet1!$A$2:$B$443,2,FALSE)</f>
        <v>4058503</v>
      </c>
      <c r="D401" s="11"/>
      <c r="E401" s="53" t="s">
        <v>2576</v>
      </c>
      <c r="F401" s="15" t="s">
        <v>43</v>
      </c>
      <c r="G401" s="53" t="s">
        <v>2126</v>
      </c>
      <c r="H401" s="53" t="s">
        <v>2577</v>
      </c>
      <c r="I401" s="16" t="s">
        <v>2573</v>
      </c>
      <c r="J401" s="17">
        <v>42095</v>
      </c>
      <c r="K401" s="11" t="s">
        <v>184</v>
      </c>
      <c r="L401" s="18" t="s">
        <v>47</v>
      </c>
      <c r="M401" s="45" t="s">
        <v>186</v>
      </c>
      <c r="N401" s="46">
        <v>31171</v>
      </c>
      <c r="O401" s="34" t="s">
        <v>2205</v>
      </c>
      <c r="P401" s="11" t="s">
        <v>2206</v>
      </c>
      <c r="Q401" s="22">
        <v>42095</v>
      </c>
      <c r="R401" s="22">
        <v>42094</v>
      </c>
      <c r="S401" s="11" t="s">
        <v>2574</v>
      </c>
      <c r="T401" s="22">
        <v>42248</v>
      </c>
      <c r="U401" s="22">
        <v>42248</v>
      </c>
      <c r="V401" s="54" t="s">
        <v>43</v>
      </c>
      <c r="W401" s="11">
        <v>0</v>
      </c>
      <c r="X401" s="11">
        <v>0</v>
      </c>
      <c r="Y401" s="25">
        <f t="shared" ca="1" si="18"/>
        <v>32</v>
      </c>
      <c r="Z401" s="25">
        <f t="shared" ca="1" si="19"/>
        <v>12</v>
      </c>
      <c r="AA401" s="26">
        <f t="shared" si="20"/>
        <v>54940</v>
      </c>
      <c r="AB401" s="11"/>
      <c r="AC401" s="11" t="s">
        <v>409</v>
      </c>
      <c r="AD401" s="48">
        <v>2011</v>
      </c>
      <c r="AE401" s="28" t="s">
        <v>2442</v>
      </c>
      <c r="AF401" s="29" t="s">
        <v>70</v>
      </c>
      <c r="AG401" s="44" t="s">
        <v>314</v>
      </c>
      <c r="AH401" s="59" t="s">
        <v>43</v>
      </c>
      <c r="AI401" s="44"/>
      <c r="AJ401" s="28" t="s">
        <v>2442</v>
      </c>
      <c r="AK401" s="16" t="s">
        <v>60</v>
      </c>
      <c r="AL401" s="14" t="s">
        <v>1009</v>
      </c>
      <c r="AM401" s="11" t="s">
        <v>108</v>
      </c>
    </row>
    <row r="402" spans="1:39" s="42" customFormat="1" ht="30" customHeight="1">
      <c r="A402" s="11">
        <v>397</v>
      </c>
      <c r="B402" s="36" t="s">
        <v>2578</v>
      </c>
      <c r="C402" s="13">
        <f>VLOOKUP(B402,[1]Sheet1!$A$2:$B$443,2,FALSE)</f>
        <v>13128901</v>
      </c>
      <c r="D402" s="11"/>
      <c r="E402" s="53" t="s">
        <v>2579</v>
      </c>
      <c r="F402" s="53" t="s">
        <v>43</v>
      </c>
      <c r="G402" s="44" t="s">
        <v>591</v>
      </c>
      <c r="H402" s="53" t="s">
        <v>2580</v>
      </c>
      <c r="I402" s="16" t="s">
        <v>2573</v>
      </c>
      <c r="J402" s="17">
        <v>42095</v>
      </c>
      <c r="K402" s="11" t="s">
        <v>184</v>
      </c>
      <c r="L402" s="18" t="s">
        <v>47</v>
      </c>
      <c r="M402" s="45" t="s">
        <v>2272</v>
      </c>
      <c r="N402" s="46">
        <v>32855</v>
      </c>
      <c r="O402" s="34" t="s">
        <v>2205</v>
      </c>
      <c r="P402" s="11" t="s">
        <v>2206</v>
      </c>
      <c r="Q402" s="22">
        <v>42095</v>
      </c>
      <c r="R402" s="22">
        <v>42094</v>
      </c>
      <c r="S402" s="11" t="s">
        <v>2574</v>
      </c>
      <c r="T402" s="22">
        <v>42248</v>
      </c>
      <c r="U402" s="22">
        <v>42248</v>
      </c>
      <c r="V402" s="54" t="s">
        <v>43</v>
      </c>
      <c r="W402" s="11">
        <v>0</v>
      </c>
      <c r="X402" s="11">
        <v>0</v>
      </c>
      <c r="Y402" s="25">
        <f t="shared" ca="1" si="18"/>
        <v>28</v>
      </c>
      <c r="Z402" s="25">
        <f t="shared" ca="1" si="19"/>
        <v>5</v>
      </c>
      <c r="AA402" s="26">
        <f t="shared" si="20"/>
        <v>56615</v>
      </c>
      <c r="AB402" s="11"/>
      <c r="AC402" s="11" t="s">
        <v>409</v>
      </c>
      <c r="AD402" s="48">
        <v>2013</v>
      </c>
      <c r="AE402" s="15" t="s">
        <v>999</v>
      </c>
      <c r="AF402" s="29" t="s">
        <v>55</v>
      </c>
      <c r="AG402" s="44" t="s">
        <v>1176</v>
      </c>
      <c r="AH402" s="59" t="s">
        <v>43</v>
      </c>
      <c r="AI402" s="44"/>
      <c r="AJ402" s="15" t="s">
        <v>999</v>
      </c>
      <c r="AK402" s="16" t="s">
        <v>60</v>
      </c>
      <c r="AL402" s="11" t="s">
        <v>550</v>
      </c>
      <c r="AM402" s="11" t="s">
        <v>62</v>
      </c>
    </row>
    <row r="403" spans="1:39" s="31" customFormat="1" ht="30" customHeight="1">
      <c r="A403" s="11">
        <v>398</v>
      </c>
      <c r="B403" s="36" t="s">
        <v>2581</v>
      </c>
      <c r="C403" s="13">
        <f>VLOOKUP(B403,[1]Sheet1!$A$2:$B$443,2,FALSE)</f>
        <v>5089001</v>
      </c>
      <c r="D403" s="11"/>
      <c r="E403" s="53" t="s">
        <v>2582</v>
      </c>
      <c r="F403" s="53" t="s">
        <v>43</v>
      </c>
      <c r="G403" s="44" t="s">
        <v>591</v>
      </c>
      <c r="H403" s="53" t="s">
        <v>2583</v>
      </c>
      <c r="I403" s="16" t="s">
        <v>2573</v>
      </c>
      <c r="J403" s="17">
        <v>42095</v>
      </c>
      <c r="K403" s="11" t="s">
        <v>184</v>
      </c>
      <c r="L403" s="18" t="s">
        <v>47</v>
      </c>
      <c r="M403" s="45" t="s">
        <v>2272</v>
      </c>
      <c r="N403" s="46">
        <v>33090</v>
      </c>
      <c r="O403" s="34" t="s">
        <v>2205</v>
      </c>
      <c r="P403" s="11" t="s">
        <v>2206</v>
      </c>
      <c r="Q403" s="22">
        <v>42095</v>
      </c>
      <c r="R403" s="22">
        <v>42094</v>
      </c>
      <c r="S403" s="11" t="s">
        <v>2574</v>
      </c>
      <c r="T403" s="22">
        <v>42248</v>
      </c>
      <c r="U403" s="22">
        <v>42248</v>
      </c>
      <c r="V403" s="54" t="s">
        <v>43</v>
      </c>
      <c r="W403" s="11">
        <v>0</v>
      </c>
      <c r="X403" s="11">
        <v>0</v>
      </c>
      <c r="Y403" s="25">
        <f t="shared" ca="1" si="18"/>
        <v>27</v>
      </c>
      <c r="Z403" s="25">
        <f t="shared" ca="1" si="19"/>
        <v>9</v>
      </c>
      <c r="AA403" s="26">
        <f t="shared" si="20"/>
        <v>56858</v>
      </c>
      <c r="AB403" s="11"/>
      <c r="AC403" s="11" t="s">
        <v>409</v>
      </c>
      <c r="AD403" s="11">
        <v>2014</v>
      </c>
      <c r="AE403" s="15" t="s">
        <v>999</v>
      </c>
      <c r="AF403" s="29" t="s">
        <v>55</v>
      </c>
      <c r="AG403" s="44" t="s">
        <v>1176</v>
      </c>
      <c r="AH403" s="59" t="s">
        <v>43</v>
      </c>
      <c r="AI403" s="44"/>
      <c r="AJ403" s="15" t="s">
        <v>999</v>
      </c>
      <c r="AK403" s="16" t="s">
        <v>60</v>
      </c>
      <c r="AL403" s="11" t="s">
        <v>550</v>
      </c>
      <c r="AM403" s="11" t="s">
        <v>62</v>
      </c>
    </row>
    <row r="404" spans="1:39" s="31" customFormat="1" ht="30" customHeight="1">
      <c r="A404" s="11">
        <v>399</v>
      </c>
      <c r="B404" s="36" t="s">
        <v>2584</v>
      </c>
      <c r="C404" s="13">
        <f>VLOOKUP(B404,[1]Sheet1!$A$2:$B$443,2,FALSE)</f>
        <v>25079001</v>
      </c>
      <c r="D404" s="11"/>
      <c r="E404" s="53" t="s">
        <v>2585</v>
      </c>
      <c r="F404" s="53" t="s">
        <v>43</v>
      </c>
      <c r="G404" s="53" t="s">
        <v>591</v>
      </c>
      <c r="H404" s="53" t="s">
        <v>2586</v>
      </c>
      <c r="I404" s="16" t="s">
        <v>2573</v>
      </c>
      <c r="J404" s="22">
        <v>42095</v>
      </c>
      <c r="K404" s="11" t="s">
        <v>46</v>
      </c>
      <c r="L404" s="14" t="s">
        <v>47</v>
      </c>
      <c r="M404" s="45" t="s">
        <v>2425</v>
      </c>
      <c r="N404" s="46">
        <v>33079</v>
      </c>
      <c r="O404" s="34" t="s">
        <v>2205</v>
      </c>
      <c r="P404" s="11" t="s">
        <v>2206</v>
      </c>
      <c r="Q404" s="22">
        <v>42095</v>
      </c>
      <c r="R404" s="22">
        <v>42094</v>
      </c>
      <c r="S404" s="11" t="s">
        <v>2574</v>
      </c>
      <c r="T404" s="22">
        <v>42248</v>
      </c>
      <c r="U404" s="22">
        <v>42248</v>
      </c>
      <c r="V404" s="54" t="s">
        <v>43</v>
      </c>
      <c r="W404" s="11">
        <v>0</v>
      </c>
      <c r="X404" s="11">
        <v>0</v>
      </c>
      <c r="Y404" s="25">
        <f t="shared" ca="1" si="18"/>
        <v>27</v>
      </c>
      <c r="Z404" s="25">
        <f t="shared" ca="1" si="19"/>
        <v>10</v>
      </c>
      <c r="AA404" s="26">
        <f t="shared" si="20"/>
        <v>56827</v>
      </c>
      <c r="AB404" s="11"/>
      <c r="AC404" s="11" t="s">
        <v>409</v>
      </c>
      <c r="AD404" s="11">
        <v>2014</v>
      </c>
      <c r="AE404" s="15" t="s">
        <v>255</v>
      </c>
      <c r="AF404" s="29" t="s">
        <v>55</v>
      </c>
      <c r="AG404" s="44" t="s">
        <v>1176</v>
      </c>
      <c r="AH404" s="59" t="s">
        <v>43</v>
      </c>
      <c r="AI404" s="44"/>
      <c r="AJ404" s="15" t="s">
        <v>255</v>
      </c>
      <c r="AK404" s="16" t="s">
        <v>60</v>
      </c>
      <c r="AL404" s="11" t="s">
        <v>189</v>
      </c>
      <c r="AM404" s="11" t="s">
        <v>129</v>
      </c>
    </row>
    <row r="405" spans="1:39" s="31" customFormat="1" ht="30" customHeight="1">
      <c r="A405" s="11">
        <v>400</v>
      </c>
      <c r="B405" s="36" t="s">
        <v>2587</v>
      </c>
      <c r="C405" s="13">
        <f>VLOOKUP(B405,[1]Sheet1!$A$2:$B$443,2,FALSE)</f>
        <v>1128802</v>
      </c>
      <c r="D405" s="11"/>
      <c r="E405" s="53" t="s">
        <v>2588</v>
      </c>
      <c r="F405" s="53" t="s">
        <v>43</v>
      </c>
      <c r="G405" s="53" t="s">
        <v>591</v>
      </c>
      <c r="H405" s="53" t="s">
        <v>2589</v>
      </c>
      <c r="I405" s="16" t="s">
        <v>2573</v>
      </c>
      <c r="J405" s="22">
        <v>42095</v>
      </c>
      <c r="K405" s="11" t="s">
        <v>184</v>
      </c>
      <c r="L405" s="14" t="s">
        <v>47</v>
      </c>
      <c r="M405" s="45" t="s">
        <v>2272</v>
      </c>
      <c r="N405" s="46">
        <v>32478</v>
      </c>
      <c r="O405" s="34" t="s">
        <v>2205</v>
      </c>
      <c r="P405" s="11" t="s">
        <v>2206</v>
      </c>
      <c r="Q405" s="22">
        <v>42095</v>
      </c>
      <c r="R405" s="22">
        <v>42094</v>
      </c>
      <c r="S405" s="11" t="s">
        <v>2574</v>
      </c>
      <c r="T405" s="22">
        <v>42248</v>
      </c>
      <c r="U405" s="22">
        <v>42248</v>
      </c>
      <c r="V405" s="54" t="s">
        <v>43</v>
      </c>
      <c r="W405" s="11">
        <v>0</v>
      </c>
      <c r="X405" s="11">
        <v>0</v>
      </c>
      <c r="Y405" s="25">
        <f t="shared" ca="1" si="18"/>
        <v>29</v>
      </c>
      <c r="Z405" s="25">
        <f t="shared" ca="1" si="19"/>
        <v>5</v>
      </c>
      <c r="AA405" s="26">
        <f t="shared" si="20"/>
        <v>56250</v>
      </c>
      <c r="AB405" s="11"/>
      <c r="AC405" s="11" t="s">
        <v>409</v>
      </c>
      <c r="AD405" s="11">
        <v>2013</v>
      </c>
      <c r="AE405" s="15" t="s">
        <v>255</v>
      </c>
      <c r="AF405" s="29" t="s">
        <v>55</v>
      </c>
      <c r="AG405" s="44" t="s">
        <v>1176</v>
      </c>
      <c r="AH405" s="59" t="s">
        <v>43</v>
      </c>
      <c r="AI405" s="44"/>
      <c r="AJ405" s="15" t="s">
        <v>255</v>
      </c>
      <c r="AK405" s="16" t="s">
        <v>60</v>
      </c>
      <c r="AL405" s="11" t="s">
        <v>189</v>
      </c>
      <c r="AM405" s="11" t="s">
        <v>129</v>
      </c>
    </row>
    <row r="406" spans="1:39" s="31" customFormat="1" ht="30" customHeight="1">
      <c r="A406" s="11">
        <v>401</v>
      </c>
      <c r="B406" s="36" t="s">
        <v>2590</v>
      </c>
      <c r="C406" s="13">
        <f>VLOOKUP(B406,[1]Sheet1!$A$2:$B$443,2,FALSE)</f>
        <v>10018607</v>
      </c>
      <c r="D406" s="11"/>
      <c r="E406" s="53" t="s">
        <v>2591</v>
      </c>
      <c r="F406" s="53" t="s">
        <v>43</v>
      </c>
      <c r="G406" s="53" t="s">
        <v>591</v>
      </c>
      <c r="H406" s="53" t="s">
        <v>2592</v>
      </c>
      <c r="I406" s="16" t="s">
        <v>45</v>
      </c>
      <c r="J406" s="22">
        <v>42095</v>
      </c>
      <c r="K406" s="11" t="s">
        <v>184</v>
      </c>
      <c r="L406" s="14" t="s">
        <v>47</v>
      </c>
      <c r="M406" s="45" t="s">
        <v>67</v>
      </c>
      <c r="N406" s="46">
        <v>31422</v>
      </c>
      <c r="O406" s="34" t="s">
        <v>2205</v>
      </c>
      <c r="P406" s="11" t="s">
        <v>2206</v>
      </c>
      <c r="Q406" s="22">
        <v>42095</v>
      </c>
      <c r="R406" s="22">
        <v>42094</v>
      </c>
      <c r="S406" s="11" t="s">
        <v>2574</v>
      </c>
      <c r="T406" s="22">
        <v>42248</v>
      </c>
      <c r="U406" s="22">
        <v>42248</v>
      </c>
      <c r="V406" s="54" t="s">
        <v>43</v>
      </c>
      <c r="W406" s="11">
        <v>0</v>
      </c>
      <c r="X406" s="11">
        <v>0</v>
      </c>
      <c r="Y406" s="25">
        <f t="shared" ca="1" si="18"/>
        <v>32</v>
      </c>
      <c r="Z406" s="25">
        <f t="shared" ca="1" si="19"/>
        <v>4</v>
      </c>
      <c r="AA406" s="26">
        <f t="shared" si="20"/>
        <v>55185</v>
      </c>
      <c r="AB406" s="11" t="s">
        <v>2593</v>
      </c>
      <c r="AC406" s="11" t="s">
        <v>409</v>
      </c>
      <c r="AD406" s="11">
        <v>2011</v>
      </c>
      <c r="AE406" s="15" t="s">
        <v>114</v>
      </c>
      <c r="AF406" s="29" t="s">
        <v>55</v>
      </c>
      <c r="AG406" s="44" t="s">
        <v>1176</v>
      </c>
      <c r="AH406" s="59" t="s">
        <v>43</v>
      </c>
      <c r="AI406" s="44"/>
      <c r="AJ406" s="15" t="s">
        <v>114</v>
      </c>
      <c r="AK406" s="16" t="s">
        <v>60</v>
      </c>
      <c r="AL406" s="11" t="s">
        <v>657</v>
      </c>
      <c r="AM406" s="11" t="s">
        <v>119</v>
      </c>
    </row>
    <row r="407" spans="1:39" s="31" customFormat="1" ht="30" customHeight="1">
      <c r="A407" s="11">
        <v>402</v>
      </c>
      <c r="B407" s="36" t="s">
        <v>2594</v>
      </c>
      <c r="C407" s="13">
        <f>VLOOKUP(B407,[1]Sheet1!$A$2:$B$443,2,FALSE)</f>
        <v>14068801</v>
      </c>
      <c r="D407" s="11"/>
      <c r="E407" s="53" t="s">
        <v>2595</v>
      </c>
      <c r="F407" s="15" t="s">
        <v>43</v>
      </c>
      <c r="G407" s="53" t="s">
        <v>591</v>
      </c>
      <c r="H407" s="53" t="s">
        <v>2596</v>
      </c>
      <c r="I407" s="16" t="s">
        <v>45</v>
      </c>
      <c r="J407" s="22">
        <v>42095</v>
      </c>
      <c r="K407" s="11" t="s">
        <v>46</v>
      </c>
      <c r="L407" s="14" t="s">
        <v>47</v>
      </c>
      <c r="M407" s="45" t="s">
        <v>2425</v>
      </c>
      <c r="N407" s="46">
        <v>32308</v>
      </c>
      <c r="O407" s="34" t="s">
        <v>2205</v>
      </c>
      <c r="P407" s="11" t="s">
        <v>2206</v>
      </c>
      <c r="Q407" s="22">
        <v>42095</v>
      </c>
      <c r="R407" s="22">
        <v>42094</v>
      </c>
      <c r="S407" s="11" t="s">
        <v>2574</v>
      </c>
      <c r="T407" s="22">
        <v>42248</v>
      </c>
      <c r="U407" s="22">
        <v>42248</v>
      </c>
      <c r="V407" s="54" t="s">
        <v>43</v>
      </c>
      <c r="W407" s="11">
        <v>0</v>
      </c>
      <c r="X407" s="11">
        <v>0</v>
      </c>
      <c r="Y407" s="25">
        <f t="shared" ca="1" si="18"/>
        <v>29</v>
      </c>
      <c r="Z407" s="25">
        <f t="shared" ca="1" si="19"/>
        <v>11</v>
      </c>
      <c r="AA407" s="26">
        <f t="shared" si="20"/>
        <v>56066</v>
      </c>
      <c r="AB407" s="11" t="s">
        <v>2597</v>
      </c>
      <c r="AC407" s="11" t="s">
        <v>409</v>
      </c>
      <c r="AD407" s="11">
        <v>2012</v>
      </c>
      <c r="AE407" s="15" t="s">
        <v>114</v>
      </c>
      <c r="AF407" s="29" t="s">
        <v>55</v>
      </c>
      <c r="AG407" s="44" t="s">
        <v>1176</v>
      </c>
      <c r="AH407" s="59" t="s">
        <v>43</v>
      </c>
      <c r="AI407" s="44"/>
      <c r="AJ407" s="15" t="s">
        <v>114</v>
      </c>
      <c r="AK407" s="16" t="s">
        <v>60</v>
      </c>
      <c r="AL407" s="11" t="s">
        <v>657</v>
      </c>
      <c r="AM407" s="11" t="s">
        <v>119</v>
      </c>
    </row>
    <row r="408" spans="1:39" s="31" customFormat="1" ht="30" customHeight="1">
      <c r="A408" s="11">
        <v>403</v>
      </c>
      <c r="B408" s="36" t="s">
        <v>2598</v>
      </c>
      <c r="C408" s="13">
        <f>VLOOKUP(B408,[1]Sheet1!$A$2:$B$443,2,FALSE)</f>
        <v>25068901</v>
      </c>
      <c r="D408" s="11"/>
      <c r="E408" s="53" t="s">
        <v>2599</v>
      </c>
      <c r="F408" s="53" t="s">
        <v>43</v>
      </c>
      <c r="G408" s="53" t="s">
        <v>591</v>
      </c>
      <c r="H408" s="53" t="s">
        <v>2600</v>
      </c>
      <c r="I408" s="16" t="s">
        <v>2573</v>
      </c>
      <c r="J408" s="22">
        <v>42095</v>
      </c>
      <c r="K408" s="11" t="s">
        <v>46</v>
      </c>
      <c r="L408" s="14" t="s">
        <v>47</v>
      </c>
      <c r="M408" s="45" t="s">
        <v>2272</v>
      </c>
      <c r="N408" s="46">
        <v>32684</v>
      </c>
      <c r="O408" s="34" t="s">
        <v>2205</v>
      </c>
      <c r="P408" s="11" t="s">
        <v>2206</v>
      </c>
      <c r="Q408" s="22">
        <v>42095</v>
      </c>
      <c r="R408" s="22">
        <v>42094</v>
      </c>
      <c r="S408" s="11" t="s">
        <v>2574</v>
      </c>
      <c r="T408" s="22">
        <v>42248</v>
      </c>
      <c r="U408" s="22">
        <v>42248</v>
      </c>
      <c r="V408" s="54" t="s">
        <v>43</v>
      </c>
      <c r="W408" s="11">
        <v>0</v>
      </c>
      <c r="X408" s="11">
        <v>0</v>
      </c>
      <c r="Y408" s="25">
        <f t="shared" ca="1" si="18"/>
        <v>28</v>
      </c>
      <c r="Z408" s="25">
        <f t="shared" ca="1" si="19"/>
        <v>11</v>
      </c>
      <c r="AA408" s="26">
        <f t="shared" si="20"/>
        <v>56431</v>
      </c>
      <c r="AB408" s="11"/>
      <c r="AC408" s="11" t="s">
        <v>409</v>
      </c>
      <c r="AD408" s="11">
        <v>2013</v>
      </c>
      <c r="AE408" s="15" t="s">
        <v>114</v>
      </c>
      <c r="AF408" s="29" t="s">
        <v>55</v>
      </c>
      <c r="AG408" s="44" t="s">
        <v>1176</v>
      </c>
      <c r="AH408" s="59" t="s">
        <v>43</v>
      </c>
      <c r="AI408" s="44"/>
      <c r="AJ408" s="15" t="s">
        <v>114</v>
      </c>
      <c r="AK408" s="16" t="s">
        <v>60</v>
      </c>
      <c r="AL408" s="11" t="s">
        <v>657</v>
      </c>
      <c r="AM408" s="11" t="s">
        <v>119</v>
      </c>
    </row>
    <row r="409" spans="1:39" s="31" customFormat="1" ht="30" customHeight="1">
      <c r="A409" s="11">
        <v>404</v>
      </c>
      <c r="B409" s="36" t="s">
        <v>2601</v>
      </c>
      <c r="C409" s="13">
        <f>VLOOKUP(B409,[1]Sheet1!$A$2:$B$443,2,FALSE)</f>
        <v>820018902</v>
      </c>
      <c r="D409" s="11"/>
      <c r="E409" s="53" t="s">
        <v>2602</v>
      </c>
      <c r="F409" s="15" t="s">
        <v>43</v>
      </c>
      <c r="G409" s="53" t="s">
        <v>2603</v>
      </c>
      <c r="H409" s="53" t="s">
        <v>2604</v>
      </c>
      <c r="I409" s="16" t="s">
        <v>2573</v>
      </c>
      <c r="J409" s="22">
        <v>42095</v>
      </c>
      <c r="K409" s="11" t="s">
        <v>46</v>
      </c>
      <c r="L409" s="14" t="s">
        <v>47</v>
      </c>
      <c r="M409" s="45" t="s">
        <v>2605</v>
      </c>
      <c r="N409" s="46">
        <v>32528</v>
      </c>
      <c r="O409" s="34" t="s">
        <v>2205</v>
      </c>
      <c r="P409" s="11" t="s">
        <v>2206</v>
      </c>
      <c r="Q409" s="22">
        <v>42095</v>
      </c>
      <c r="R409" s="22">
        <v>42094</v>
      </c>
      <c r="S409" s="11" t="s">
        <v>2574</v>
      </c>
      <c r="T409" s="22">
        <v>42248</v>
      </c>
      <c r="U409" s="22">
        <v>42248</v>
      </c>
      <c r="V409" s="54" t="s">
        <v>43</v>
      </c>
      <c r="W409" s="11">
        <v>0</v>
      </c>
      <c r="X409" s="11">
        <v>0</v>
      </c>
      <c r="Y409" s="25">
        <f t="shared" ca="1" si="18"/>
        <v>29</v>
      </c>
      <c r="Z409" s="25">
        <f t="shared" ca="1" si="19"/>
        <v>4</v>
      </c>
      <c r="AA409" s="26">
        <f t="shared" si="20"/>
        <v>56281</v>
      </c>
      <c r="AB409" s="11"/>
      <c r="AC409" s="11" t="s">
        <v>409</v>
      </c>
      <c r="AD409" s="11">
        <v>2013</v>
      </c>
      <c r="AE409" s="44" t="s">
        <v>2606</v>
      </c>
      <c r="AF409" s="29" t="s">
        <v>70</v>
      </c>
      <c r="AG409" s="44" t="s">
        <v>1977</v>
      </c>
      <c r="AH409" s="59" t="s">
        <v>43</v>
      </c>
      <c r="AI409" s="44"/>
      <c r="AJ409" s="44" t="s">
        <v>2606</v>
      </c>
      <c r="AK409" s="16" t="s">
        <v>60</v>
      </c>
      <c r="AL409" s="14" t="s">
        <v>1692</v>
      </c>
      <c r="AM409" s="14" t="s">
        <v>75</v>
      </c>
    </row>
    <row r="410" spans="1:39" s="31" customFormat="1" ht="30" customHeight="1">
      <c r="A410" s="11">
        <v>405</v>
      </c>
      <c r="B410" s="36" t="s">
        <v>2607</v>
      </c>
      <c r="C410" s="13">
        <f>VLOOKUP(B410,[1]Sheet1!$A$2:$B$443,2,FALSE)</f>
        <v>819018901</v>
      </c>
      <c r="D410" s="11"/>
      <c r="E410" s="53" t="s">
        <v>2608</v>
      </c>
      <c r="F410" s="15" t="s">
        <v>43</v>
      </c>
      <c r="G410" s="53" t="s">
        <v>1180</v>
      </c>
      <c r="H410" s="53" t="s">
        <v>2609</v>
      </c>
      <c r="I410" s="16" t="s">
        <v>2573</v>
      </c>
      <c r="J410" s="22">
        <v>42095</v>
      </c>
      <c r="K410" s="11" t="s">
        <v>46</v>
      </c>
      <c r="L410" s="14" t="s">
        <v>47</v>
      </c>
      <c r="M410" s="45" t="s">
        <v>2425</v>
      </c>
      <c r="N410" s="46">
        <v>32527</v>
      </c>
      <c r="O410" s="34" t="s">
        <v>2205</v>
      </c>
      <c r="P410" s="11" t="s">
        <v>2206</v>
      </c>
      <c r="Q410" s="22">
        <v>42095</v>
      </c>
      <c r="R410" s="22">
        <v>42094</v>
      </c>
      <c r="S410" s="11" t="s">
        <v>2574</v>
      </c>
      <c r="T410" s="22">
        <v>42248</v>
      </c>
      <c r="U410" s="22">
        <v>42248</v>
      </c>
      <c r="V410" s="54" t="s">
        <v>43</v>
      </c>
      <c r="W410" s="11">
        <v>0</v>
      </c>
      <c r="X410" s="11">
        <v>0</v>
      </c>
      <c r="Y410" s="25">
        <f t="shared" ca="1" si="18"/>
        <v>29</v>
      </c>
      <c r="Z410" s="25">
        <f t="shared" ca="1" si="19"/>
        <v>4</v>
      </c>
      <c r="AA410" s="26">
        <f t="shared" si="20"/>
        <v>56281</v>
      </c>
      <c r="AB410" s="11"/>
      <c r="AC410" s="11" t="s">
        <v>409</v>
      </c>
      <c r="AD410" s="11">
        <v>2013</v>
      </c>
      <c r="AE410" s="15" t="s">
        <v>1177</v>
      </c>
      <c r="AF410" s="15" t="s">
        <v>70</v>
      </c>
      <c r="AG410" s="44" t="s">
        <v>2154</v>
      </c>
      <c r="AH410" s="59" t="s">
        <v>43</v>
      </c>
      <c r="AI410" s="44"/>
      <c r="AJ410" s="15" t="s">
        <v>1177</v>
      </c>
      <c r="AK410" s="16" t="s">
        <v>60</v>
      </c>
      <c r="AL410" s="11" t="s">
        <v>1163</v>
      </c>
      <c r="AM410" s="11" t="s">
        <v>599</v>
      </c>
    </row>
    <row r="411" spans="1:39" s="31" customFormat="1" ht="30" customHeight="1">
      <c r="A411" s="11">
        <v>406</v>
      </c>
      <c r="B411" s="12" t="s">
        <v>2610</v>
      </c>
      <c r="C411" s="13">
        <f>VLOOKUP(B411,[1]Sheet1!$A$2:$B$443,2,FALSE)</f>
        <v>10017304</v>
      </c>
      <c r="D411" s="14">
        <v>132319672</v>
      </c>
      <c r="E411" s="15" t="s">
        <v>2611</v>
      </c>
      <c r="F411" s="15" t="s">
        <v>43</v>
      </c>
      <c r="G411" s="15" t="s">
        <v>1086</v>
      </c>
      <c r="H411" s="15" t="s">
        <v>2612</v>
      </c>
      <c r="I411" s="16" t="s">
        <v>45</v>
      </c>
      <c r="J411" s="52" t="s">
        <v>1416</v>
      </c>
      <c r="K411" s="14" t="s">
        <v>46</v>
      </c>
      <c r="L411" s="14" t="s">
        <v>47</v>
      </c>
      <c r="M411" s="19" t="s">
        <v>545</v>
      </c>
      <c r="N411" s="20">
        <v>26674</v>
      </c>
      <c r="O411" s="34" t="s">
        <v>2205</v>
      </c>
      <c r="P411" s="11" t="s">
        <v>2206</v>
      </c>
      <c r="Q411" s="22">
        <v>42278</v>
      </c>
      <c r="R411" s="22">
        <v>42418</v>
      </c>
      <c r="S411" s="14" t="s">
        <v>1251</v>
      </c>
      <c r="T411" s="22">
        <v>42125</v>
      </c>
      <c r="U411" s="22">
        <v>42124</v>
      </c>
      <c r="V411" s="23">
        <v>212.53</v>
      </c>
      <c r="W411" s="24">
        <v>9</v>
      </c>
      <c r="X411" s="24">
        <v>6</v>
      </c>
      <c r="Y411" s="25">
        <f t="shared" ca="1" si="18"/>
        <v>45</v>
      </c>
      <c r="Z411" s="25">
        <f t="shared" ca="1" si="19"/>
        <v>4</v>
      </c>
      <c r="AA411" s="26">
        <f t="shared" si="20"/>
        <v>50437</v>
      </c>
      <c r="AB411" s="26" t="s">
        <v>2613</v>
      </c>
      <c r="AC411" s="14" t="s">
        <v>409</v>
      </c>
      <c r="AD411" s="14">
        <v>2011</v>
      </c>
      <c r="AE411" s="15" t="s">
        <v>2614</v>
      </c>
      <c r="AF411" s="15" t="s">
        <v>70</v>
      </c>
      <c r="AG411" s="15" t="s">
        <v>1092</v>
      </c>
      <c r="AH411" s="39">
        <v>12100104803719</v>
      </c>
      <c r="AI411" s="15" t="s">
        <v>656</v>
      </c>
      <c r="AJ411" s="15" t="s">
        <v>1986</v>
      </c>
      <c r="AK411" s="16" t="s">
        <v>597</v>
      </c>
      <c r="AL411" s="14" t="s">
        <v>2043</v>
      </c>
      <c r="AM411" s="14" t="s">
        <v>599</v>
      </c>
    </row>
    <row r="412" spans="1:39" s="31" customFormat="1" ht="30" customHeight="1">
      <c r="A412" s="11">
        <v>407</v>
      </c>
      <c r="B412" s="43" t="s">
        <v>2615</v>
      </c>
      <c r="C412" s="13">
        <f>VLOOKUP(B412,[1]Sheet1!$A$2:$B$443,2,FALSE)</f>
        <v>29057602</v>
      </c>
      <c r="D412" s="11"/>
      <c r="E412" s="44" t="s">
        <v>2616</v>
      </c>
      <c r="F412" s="15" t="s">
        <v>43</v>
      </c>
      <c r="G412" s="44" t="s">
        <v>2617</v>
      </c>
      <c r="H412" s="44" t="s">
        <v>2618</v>
      </c>
      <c r="I412" s="16" t="s">
        <v>45</v>
      </c>
      <c r="J412" s="22">
        <v>38353</v>
      </c>
      <c r="K412" s="43" t="s">
        <v>184</v>
      </c>
      <c r="L412" s="14" t="s">
        <v>101</v>
      </c>
      <c r="M412" s="49" t="s">
        <v>2619</v>
      </c>
      <c r="N412" s="46">
        <v>27909</v>
      </c>
      <c r="O412" s="34" t="s">
        <v>2205</v>
      </c>
      <c r="P412" s="11" t="s">
        <v>2206</v>
      </c>
      <c r="Q412" s="22">
        <v>42278</v>
      </c>
      <c r="R412" s="22">
        <v>42382</v>
      </c>
      <c r="S412" s="11" t="s">
        <v>1546</v>
      </c>
      <c r="T412" s="22">
        <v>42036</v>
      </c>
      <c r="U412" s="22">
        <v>42035</v>
      </c>
      <c r="V412" s="23">
        <v>157</v>
      </c>
      <c r="W412" s="11">
        <v>10</v>
      </c>
      <c r="X412" s="11">
        <v>9</v>
      </c>
      <c r="Y412" s="25">
        <f t="shared" ca="1" si="18"/>
        <v>41</v>
      </c>
      <c r="Z412" s="25">
        <f t="shared" ca="1" si="19"/>
        <v>12</v>
      </c>
      <c r="AA412" s="26">
        <f t="shared" si="20"/>
        <v>51653</v>
      </c>
      <c r="AB412" s="26" t="s">
        <v>2620</v>
      </c>
      <c r="AC412" s="11" t="s">
        <v>409</v>
      </c>
      <c r="AD412" s="11">
        <v>2004</v>
      </c>
      <c r="AE412" s="15" t="s">
        <v>276</v>
      </c>
      <c r="AF412" s="15" t="s">
        <v>70</v>
      </c>
      <c r="AG412" s="44" t="s">
        <v>71</v>
      </c>
      <c r="AH412" s="38" t="s">
        <v>2621</v>
      </c>
      <c r="AI412" s="15" t="s">
        <v>914</v>
      </c>
      <c r="AJ412" s="15" t="s">
        <v>317</v>
      </c>
      <c r="AK412" s="16" t="s">
        <v>60</v>
      </c>
      <c r="AL412" s="14" t="s">
        <v>827</v>
      </c>
      <c r="AM412" s="14" t="s">
        <v>129</v>
      </c>
    </row>
    <row r="413" spans="1:39" s="31" customFormat="1" ht="30" customHeight="1">
      <c r="A413" s="11">
        <v>408</v>
      </c>
      <c r="B413" s="12" t="s">
        <v>2622</v>
      </c>
      <c r="C413" s="13">
        <f>VLOOKUP(B413,[1]Sheet1!$A$2:$B$443,2,FALSE)</f>
        <v>3018002</v>
      </c>
      <c r="D413" s="14">
        <v>132326059</v>
      </c>
      <c r="E413" s="44" t="s">
        <v>2623</v>
      </c>
      <c r="F413" s="53" t="s">
        <v>43</v>
      </c>
      <c r="G413" s="44" t="s">
        <v>2624</v>
      </c>
      <c r="H413" s="44" t="s">
        <v>2625</v>
      </c>
      <c r="I413" s="16" t="s">
        <v>45</v>
      </c>
      <c r="J413" s="52" t="s">
        <v>2025</v>
      </c>
      <c r="K413" s="43" t="s">
        <v>184</v>
      </c>
      <c r="L413" s="14" t="s">
        <v>47</v>
      </c>
      <c r="M413" s="19" t="s">
        <v>2626</v>
      </c>
      <c r="N413" s="20">
        <v>29223</v>
      </c>
      <c r="O413" s="34" t="s">
        <v>2205</v>
      </c>
      <c r="P413" s="11" t="s">
        <v>2206</v>
      </c>
      <c r="Q413" s="22">
        <v>42278</v>
      </c>
      <c r="R413" s="22">
        <v>42418</v>
      </c>
      <c r="S413" s="14" t="s">
        <v>1546</v>
      </c>
      <c r="T413" s="22">
        <v>42125</v>
      </c>
      <c r="U413" s="22">
        <v>42124</v>
      </c>
      <c r="V413" s="23">
        <v>150</v>
      </c>
      <c r="W413" s="24">
        <v>7</v>
      </c>
      <c r="X413" s="24">
        <v>9</v>
      </c>
      <c r="Y413" s="25">
        <f t="shared" ca="1" si="18"/>
        <v>38</v>
      </c>
      <c r="Z413" s="25">
        <f t="shared" ca="1" si="19"/>
        <v>4</v>
      </c>
      <c r="AA413" s="26">
        <f t="shared" si="20"/>
        <v>52994</v>
      </c>
      <c r="AB413" s="26" t="s">
        <v>2627</v>
      </c>
      <c r="AC413" s="14" t="s">
        <v>409</v>
      </c>
      <c r="AD413" s="14">
        <v>2013</v>
      </c>
      <c r="AE413" s="44" t="s">
        <v>2628</v>
      </c>
      <c r="AF413" s="15" t="s">
        <v>70</v>
      </c>
      <c r="AG413" s="15" t="s">
        <v>1195</v>
      </c>
      <c r="AH413" s="38">
        <v>16100104800323</v>
      </c>
      <c r="AI413" s="44" t="s">
        <v>1743</v>
      </c>
      <c r="AJ413" s="44" t="s">
        <v>2628</v>
      </c>
      <c r="AK413" s="16" t="s">
        <v>60</v>
      </c>
      <c r="AL413" s="14" t="s">
        <v>2015</v>
      </c>
      <c r="AM413" s="14" t="s">
        <v>62</v>
      </c>
    </row>
    <row r="414" spans="1:39" s="31" customFormat="1" ht="30" customHeight="1">
      <c r="A414" s="11">
        <v>409</v>
      </c>
      <c r="B414" s="12" t="s">
        <v>2629</v>
      </c>
      <c r="C414" s="13">
        <f>VLOOKUP(B414,[1]Sheet1!$A$2:$B$443,2,FALSE)</f>
        <v>2017603</v>
      </c>
      <c r="D414" s="14">
        <v>132304357</v>
      </c>
      <c r="E414" s="15" t="s">
        <v>2630</v>
      </c>
      <c r="F414" s="15" t="s">
        <v>42</v>
      </c>
      <c r="G414" s="15" t="s">
        <v>1086</v>
      </c>
      <c r="H414" s="15" t="s">
        <v>2631</v>
      </c>
      <c r="I414" s="16" t="s">
        <v>45</v>
      </c>
      <c r="J414" s="52" t="s">
        <v>1151</v>
      </c>
      <c r="K414" s="14" t="s">
        <v>46</v>
      </c>
      <c r="L414" s="14" t="s">
        <v>47</v>
      </c>
      <c r="M414" s="19" t="s">
        <v>545</v>
      </c>
      <c r="N414" s="20">
        <v>27761</v>
      </c>
      <c r="O414" s="34" t="s">
        <v>2205</v>
      </c>
      <c r="P414" s="14" t="s">
        <v>2206</v>
      </c>
      <c r="Q414" s="22">
        <v>42644</v>
      </c>
      <c r="R414" s="22">
        <v>42669</v>
      </c>
      <c r="S414" s="14" t="s">
        <v>1251</v>
      </c>
      <c r="T414" s="22">
        <v>42461</v>
      </c>
      <c r="U414" s="22" t="s">
        <v>1706</v>
      </c>
      <c r="V414" s="23">
        <v>311.02999999999997</v>
      </c>
      <c r="W414" s="24">
        <v>12</v>
      </c>
      <c r="X414" s="24">
        <v>10</v>
      </c>
      <c r="Y414" s="25">
        <f t="shared" ca="1" si="18"/>
        <v>42</v>
      </c>
      <c r="Z414" s="25">
        <f t="shared" ca="1" si="19"/>
        <v>4</v>
      </c>
      <c r="AA414" s="26">
        <f t="shared" si="20"/>
        <v>51533</v>
      </c>
      <c r="AB414" s="26" t="s">
        <v>2632</v>
      </c>
      <c r="AC414" s="14" t="s">
        <v>53</v>
      </c>
      <c r="AD414" s="14">
        <v>2015</v>
      </c>
      <c r="AE414" s="15" t="s">
        <v>2633</v>
      </c>
      <c r="AF414" s="15" t="s">
        <v>70</v>
      </c>
      <c r="AG414" s="15" t="s">
        <v>1890</v>
      </c>
      <c r="AH414" s="40" t="s">
        <v>2634</v>
      </c>
      <c r="AI414" s="15" t="s">
        <v>971</v>
      </c>
      <c r="AJ414" s="15" t="s">
        <v>2635</v>
      </c>
      <c r="AK414" s="16" t="s">
        <v>60</v>
      </c>
      <c r="AL414" s="14" t="s">
        <v>1115</v>
      </c>
      <c r="AM414" s="14" t="s">
        <v>599</v>
      </c>
    </row>
    <row r="415" spans="1:39" s="31" customFormat="1" ht="30" customHeight="1">
      <c r="A415" s="11">
        <v>410</v>
      </c>
      <c r="B415" s="12" t="s">
        <v>2636</v>
      </c>
      <c r="C415" s="13">
        <f>VLOOKUP(B415,[1]Sheet1!$A$2:$B$443,2,FALSE)</f>
        <v>5127307</v>
      </c>
      <c r="D415" s="14">
        <v>132319667</v>
      </c>
      <c r="E415" s="15" t="s">
        <v>2637</v>
      </c>
      <c r="F415" s="15" t="s">
        <v>43</v>
      </c>
      <c r="G415" s="15" t="s">
        <v>1086</v>
      </c>
      <c r="H415" s="15" t="s">
        <v>2638</v>
      </c>
      <c r="I415" s="16" t="s">
        <v>45</v>
      </c>
      <c r="J415" s="52" t="s">
        <v>1416</v>
      </c>
      <c r="K415" s="14" t="s">
        <v>46</v>
      </c>
      <c r="L415" s="14" t="s">
        <v>47</v>
      </c>
      <c r="M415" s="19" t="s">
        <v>545</v>
      </c>
      <c r="N415" s="20">
        <v>27003</v>
      </c>
      <c r="O415" s="34" t="s">
        <v>2205</v>
      </c>
      <c r="P415" s="14" t="s">
        <v>2206</v>
      </c>
      <c r="Q415" s="22">
        <v>42644</v>
      </c>
      <c r="R415" s="22">
        <v>42669</v>
      </c>
      <c r="S415" s="14" t="s">
        <v>1251</v>
      </c>
      <c r="T415" s="22">
        <v>42461</v>
      </c>
      <c r="U415" s="22">
        <v>42460</v>
      </c>
      <c r="V415" s="23">
        <v>201.66</v>
      </c>
      <c r="W415" s="24">
        <v>10</v>
      </c>
      <c r="X415" s="24">
        <v>6</v>
      </c>
      <c r="Y415" s="25">
        <f t="shared" ca="1" si="18"/>
        <v>44</v>
      </c>
      <c r="Z415" s="25">
        <f t="shared" ca="1" si="19"/>
        <v>5</v>
      </c>
      <c r="AA415" s="26">
        <f t="shared" si="20"/>
        <v>50771</v>
      </c>
      <c r="AB415" s="26" t="s">
        <v>2639</v>
      </c>
      <c r="AC415" s="14" t="s">
        <v>409</v>
      </c>
      <c r="AD415" s="14">
        <v>2011</v>
      </c>
      <c r="AE415" s="15" t="s">
        <v>2640</v>
      </c>
      <c r="AF415" s="15" t="s">
        <v>70</v>
      </c>
      <c r="AG415" s="15" t="s">
        <v>1048</v>
      </c>
      <c r="AH415" s="39">
        <v>12100104806130</v>
      </c>
      <c r="AI415" s="15" t="s">
        <v>656</v>
      </c>
      <c r="AJ415" s="15" t="s">
        <v>1986</v>
      </c>
      <c r="AK415" s="16" t="s">
        <v>597</v>
      </c>
      <c r="AL415" s="14" t="s">
        <v>2043</v>
      </c>
      <c r="AM415" s="14" t="s">
        <v>599</v>
      </c>
    </row>
    <row r="416" spans="1:39" s="31" customFormat="1" ht="30" customHeight="1">
      <c r="A416" s="11">
        <v>411</v>
      </c>
      <c r="B416" s="12" t="s">
        <v>2641</v>
      </c>
      <c r="C416" s="13">
        <f>VLOOKUP(B416,[1]Sheet1!$A$2:$B$443,2,FALSE)</f>
        <v>8037902</v>
      </c>
      <c r="D416" s="14">
        <v>132320118</v>
      </c>
      <c r="E416" s="15" t="s">
        <v>2642</v>
      </c>
      <c r="F416" s="15" t="s">
        <v>43</v>
      </c>
      <c r="G416" s="15" t="s">
        <v>1086</v>
      </c>
      <c r="H416" s="15" t="s">
        <v>2643</v>
      </c>
      <c r="I416" s="16" t="s">
        <v>45</v>
      </c>
      <c r="J416" s="52" t="s">
        <v>1416</v>
      </c>
      <c r="K416" s="14" t="s">
        <v>46</v>
      </c>
      <c r="L416" s="14" t="s">
        <v>47</v>
      </c>
      <c r="M416" s="19" t="s">
        <v>2644</v>
      </c>
      <c r="N416" s="20">
        <v>28922</v>
      </c>
      <c r="O416" s="34" t="s">
        <v>2205</v>
      </c>
      <c r="P416" s="14" t="s">
        <v>2206</v>
      </c>
      <c r="Q416" s="22">
        <v>42644</v>
      </c>
      <c r="R416" s="22">
        <v>42669</v>
      </c>
      <c r="S416" s="14" t="s">
        <v>1251</v>
      </c>
      <c r="T416" s="22">
        <v>42461</v>
      </c>
      <c r="U416" s="22">
        <v>42460</v>
      </c>
      <c r="V416" s="23">
        <v>219.1</v>
      </c>
      <c r="W416" s="24">
        <v>10</v>
      </c>
      <c r="X416" s="24">
        <v>6</v>
      </c>
      <c r="Y416" s="25">
        <f t="shared" ca="1" si="18"/>
        <v>39</v>
      </c>
      <c r="Z416" s="25">
        <f t="shared" ca="1" si="19"/>
        <v>2</v>
      </c>
      <c r="AA416" s="26">
        <f t="shared" si="20"/>
        <v>52688</v>
      </c>
      <c r="AB416" s="26" t="s">
        <v>2645</v>
      </c>
      <c r="AC416" s="14" t="s">
        <v>409</v>
      </c>
      <c r="AD416" s="14">
        <v>2013</v>
      </c>
      <c r="AE416" s="53" t="s">
        <v>1015</v>
      </c>
      <c r="AF416" s="15" t="s">
        <v>70</v>
      </c>
      <c r="AG416" s="15" t="s">
        <v>486</v>
      </c>
      <c r="AH416" s="38">
        <v>14100104803165</v>
      </c>
      <c r="AI416" s="15" t="s">
        <v>914</v>
      </c>
      <c r="AJ416" s="15" t="s">
        <v>1015</v>
      </c>
      <c r="AK416" s="16" t="s">
        <v>60</v>
      </c>
      <c r="AL416" s="14" t="s">
        <v>1115</v>
      </c>
      <c r="AM416" s="14" t="s">
        <v>599</v>
      </c>
    </row>
    <row r="417" spans="1:39" s="31" customFormat="1" ht="30" customHeight="1">
      <c r="A417" s="11">
        <v>412</v>
      </c>
      <c r="B417" s="12" t="s">
        <v>2646</v>
      </c>
      <c r="C417" s="13">
        <f>VLOOKUP(B417,[1]Sheet1!$A$2:$B$443,2,FALSE)</f>
        <v>8128201</v>
      </c>
      <c r="D417" s="14">
        <v>132326056</v>
      </c>
      <c r="E417" s="15" t="s">
        <v>2647</v>
      </c>
      <c r="F417" s="15" t="s">
        <v>42</v>
      </c>
      <c r="G417" s="15" t="s">
        <v>1703</v>
      </c>
      <c r="H417" s="15" t="s">
        <v>2648</v>
      </c>
      <c r="I417" s="16" t="s">
        <v>45</v>
      </c>
      <c r="J417" s="52" t="s">
        <v>2025</v>
      </c>
      <c r="K417" s="14" t="s">
        <v>46</v>
      </c>
      <c r="L417" s="14" t="s">
        <v>47</v>
      </c>
      <c r="M417" s="19" t="s">
        <v>2649</v>
      </c>
      <c r="N417" s="20">
        <v>30293</v>
      </c>
      <c r="O417" s="34" t="s">
        <v>2205</v>
      </c>
      <c r="P417" s="14" t="s">
        <v>2206</v>
      </c>
      <c r="Q417" s="22">
        <v>42644</v>
      </c>
      <c r="R417" s="22" t="s">
        <v>2092</v>
      </c>
      <c r="S417" s="14" t="s">
        <v>1251</v>
      </c>
      <c r="T417" s="22">
        <v>42522</v>
      </c>
      <c r="U417" s="22">
        <v>42521</v>
      </c>
      <c r="V417" s="23">
        <v>224.5</v>
      </c>
      <c r="W417" s="24">
        <v>8</v>
      </c>
      <c r="X417" s="24">
        <v>9</v>
      </c>
      <c r="Y417" s="25">
        <f t="shared" ca="1" si="18"/>
        <v>35</v>
      </c>
      <c r="Z417" s="25">
        <f t="shared" ca="1" si="19"/>
        <v>5</v>
      </c>
      <c r="AA417" s="26">
        <f t="shared" si="20"/>
        <v>54058</v>
      </c>
      <c r="AB417" s="26" t="s">
        <v>2650</v>
      </c>
      <c r="AC417" s="14" t="s">
        <v>53</v>
      </c>
      <c r="AD417" s="14">
        <v>2015</v>
      </c>
      <c r="AE417" s="15" t="s">
        <v>317</v>
      </c>
      <c r="AF417" s="15" t="s">
        <v>70</v>
      </c>
      <c r="AG417" s="15" t="s">
        <v>314</v>
      </c>
      <c r="AH417" s="40" t="s">
        <v>2651</v>
      </c>
      <c r="AI417" s="44" t="s">
        <v>1743</v>
      </c>
      <c r="AJ417" s="44" t="s">
        <v>1858</v>
      </c>
      <c r="AK417" s="16" t="s">
        <v>60</v>
      </c>
      <c r="AL417" s="14" t="s">
        <v>1859</v>
      </c>
      <c r="AM417" s="14" t="s">
        <v>129</v>
      </c>
    </row>
    <row r="418" spans="1:39" s="31" customFormat="1" ht="30" customHeight="1">
      <c r="A418" s="11">
        <v>413</v>
      </c>
      <c r="B418" s="43" t="s">
        <v>2652</v>
      </c>
      <c r="C418" s="13">
        <f>VLOOKUP(B418,[1]Sheet1!$A$2:$B$443,2,FALSE)</f>
        <v>20028501</v>
      </c>
      <c r="D418" s="43"/>
      <c r="E418" s="44" t="s">
        <v>2653</v>
      </c>
      <c r="F418" s="44" t="s">
        <v>43</v>
      </c>
      <c r="G418" s="44" t="s">
        <v>591</v>
      </c>
      <c r="H418" s="44" t="s">
        <v>2654</v>
      </c>
      <c r="I418" s="16" t="s">
        <v>45</v>
      </c>
      <c r="J418" s="52" t="s">
        <v>1471</v>
      </c>
      <c r="K418" s="43" t="s">
        <v>184</v>
      </c>
      <c r="L418" s="14" t="s">
        <v>47</v>
      </c>
      <c r="M418" s="49" t="s">
        <v>67</v>
      </c>
      <c r="N418" s="46">
        <v>31098</v>
      </c>
      <c r="O418" s="34" t="s">
        <v>2205</v>
      </c>
      <c r="P418" s="14" t="s">
        <v>2206</v>
      </c>
      <c r="Q418" s="22">
        <v>42644</v>
      </c>
      <c r="R418" s="22">
        <v>42669</v>
      </c>
      <c r="S418" s="11" t="s">
        <v>1251</v>
      </c>
      <c r="T418" s="22">
        <v>42552</v>
      </c>
      <c r="U418" s="22">
        <v>42551</v>
      </c>
      <c r="V418" s="23">
        <v>228</v>
      </c>
      <c r="W418" s="11">
        <v>7</v>
      </c>
      <c r="X418" s="11">
        <v>10</v>
      </c>
      <c r="Y418" s="25">
        <f t="shared" ca="1" si="18"/>
        <v>33</v>
      </c>
      <c r="Z418" s="25">
        <f t="shared" ca="1" si="19"/>
        <v>3</v>
      </c>
      <c r="AA418" s="26">
        <f t="shared" si="20"/>
        <v>54848</v>
      </c>
      <c r="AB418" s="26" t="s">
        <v>2655</v>
      </c>
      <c r="AC418" s="11" t="s">
        <v>409</v>
      </c>
      <c r="AD418" s="11">
        <v>2013</v>
      </c>
      <c r="AE418" s="15" t="s">
        <v>322</v>
      </c>
      <c r="AF418" s="15" t="s">
        <v>55</v>
      </c>
      <c r="AG418" s="44" t="s">
        <v>518</v>
      </c>
      <c r="AH418" s="38" t="s">
        <v>2656</v>
      </c>
      <c r="AI418" s="15" t="s">
        <v>914</v>
      </c>
      <c r="AJ418" s="15" t="s">
        <v>324</v>
      </c>
      <c r="AK418" s="16" t="s">
        <v>60</v>
      </c>
      <c r="AL418" s="14" t="s">
        <v>128</v>
      </c>
      <c r="AM418" s="14" t="s">
        <v>129</v>
      </c>
    </row>
    <row r="419" spans="1:39" s="31" customFormat="1" ht="30" customHeight="1">
      <c r="A419" s="11">
        <v>414</v>
      </c>
      <c r="B419" s="43" t="s">
        <v>2657</v>
      </c>
      <c r="C419" s="13">
        <f>VLOOKUP(B419,[1]Sheet1!$A$2:$B$443,2,FALSE)</f>
        <v>17018501</v>
      </c>
      <c r="D419" s="43"/>
      <c r="E419" s="44" t="s">
        <v>2658</v>
      </c>
      <c r="F419" s="44" t="s">
        <v>43</v>
      </c>
      <c r="G419" s="44" t="s">
        <v>591</v>
      </c>
      <c r="H419" s="44" t="s">
        <v>2659</v>
      </c>
      <c r="I419" s="16" t="s">
        <v>45</v>
      </c>
      <c r="J419" s="52" t="s">
        <v>1471</v>
      </c>
      <c r="K419" s="43" t="s">
        <v>46</v>
      </c>
      <c r="L419" s="14" t="s">
        <v>47</v>
      </c>
      <c r="M419" s="49" t="s">
        <v>2660</v>
      </c>
      <c r="N419" s="46">
        <v>31064</v>
      </c>
      <c r="O419" s="34" t="s">
        <v>2205</v>
      </c>
      <c r="P419" s="14" t="s">
        <v>2206</v>
      </c>
      <c r="Q419" s="22">
        <v>42644</v>
      </c>
      <c r="R419" s="22">
        <v>42669</v>
      </c>
      <c r="S419" s="11" t="s">
        <v>1251</v>
      </c>
      <c r="T419" s="22">
        <v>42552</v>
      </c>
      <c r="U419" s="22">
        <v>42551</v>
      </c>
      <c r="V419" s="23">
        <v>220.6</v>
      </c>
      <c r="W419" s="11">
        <v>7</v>
      </c>
      <c r="X419" s="11">
        <v>10</v>
      </c>
      <c r="Y419" s="25">
        <f t="shared" ca="1" si="18"/>
        <v>33</v>
      </c>
      <c r="Z419" s="25">
        <f t="shared" ca="1" si="19"/>
        <v>4</v>
      </c>
      <c r="AA419" s="26">
        <f t="shared" si="20"/>
        <v>54820</v>
      </c>
      <c r="AB419" s="26" t="s">
        <v>2661</v>
      </c>
      <c r="AC419" s="11" t="s">
        <v>409</v>
      </c>
      <c r="AD419" s="11">
        <v>2014</v>
      </c>
      <c r="AE419" s="15" t="s">
        <v>104</v>
      </c>
      <c r="AF419" s="15" t="s">
        <v>55</v>
      </c>
      <c r="AG419" s="44" t="s">
        <v>518</v>
      </c>
      <c r="AH419" s="40" t="s">
        <v>2662</v>
      </c>
      <c r="AI419" s="15" t="s">
        <v>971</v>
      </c>
      <c r="AJ419" s="15" t="s">
        <v>915</v>
      </c>
      <c r="AK419" s="16" t="s">
        <v>60</v>
      </c>
      <c r="AL419" s="14" t="s">
        <v>96</v>
      </c>
      <c r="AM419" s="14" t="s">
        <v>97</v>
      </c>
    </row>
    <row r="420" spans="1:39" s="31" customFormat="1" ht="30" customHeight="1">
      <c r="A420" s="11">
        <v>415</v>
      </c>
      <c r="B420" s="43" t="s">
        <v>2663</v>
      </c>
      <c r="C420" s="13">
        <f>VLOOKUP(B420,[1]Sheet1!$A$2:$B$443,2,FALSE)</f>
        <v>25058401</v>
      </c>
      <c r="D420" s="43"/>
      <c r="E420" s="44" t="s">
        <v>2664</v>
      </c>
      <c r="F420" s="44" t="s">
        <v>43</v>
      </c>
      <c r="G420" s="44" t="s">
        <v>2182</v>
      </c>
      <c r="H420" s="44" t="s">
        <v>2665</v>
      </c>
      <c r="I420" s="16" t="s">
        <v>45</v>
      </c>
      <c r="J420" s="52" t="s">
        <v>1471</v>
      </c>
      <c r="K420" s="43" t="s">
        <v>46</v>
      </c>
      <c r="L420" s="14" t="s">
        <v>47</v>
      </c>
      <c r="M420" s="49" t="s">
        <v>545</v>
      </c>
      <c r="N420" s="46">
        <v>30827</v>
      </c>
      <c r="O420" s="34" t="s">
        <v>2205</v>
      </c>
      <c r="P420" s="14" t="s">
        <v>2206</v>
      </c>
      <c r="Q420" s="22">
        <v>42644</v>
      </c>
      <c r="R420" s="22">
        <v>42669</v>
      </c>
      <c r="S420" s="11" t="s">
        <v>1251</v>
      </c>
      <c r="T420" s="22">
        <v>42583</v>
      </c>
      <c r="U420" s="21">
        <v>42580</v>
      </c>
      <c r="V420" s="23">
        <v>224.3</v>
      </c>
      <c r="W420" s="11">
        <v>7</v>
      </c>
      <c r="X420" s="11">
        <v>10</v>
      </c>
      <c r="Y420" s="25">
        <f ca="1">IF(MONTH(TODAY())&gt;MONTH(N420),YEAR(TODAY())-YEAR(N420),YEAR(TODAY())-YEAR(N420)-1)</f>
        <v>33</v>
      </c>
      <c r="Z420" s="25">
        <f ca="1">IF(MONTH(TODAY())&gt;MONTH(N420),MONTH(TODAY())-MONTH(N420),MONTH(TODAY())+12-MONTH(N420))</f>
        <v>12</v>
      </c>
      <c r="AA420" s="26">
        <f>IF(S420="Profesor",(DATE(YEAR(N420)+70,MONTH(N420)+1,1)),(DATE(YEAR(N420)+65,MONTH(N420)+1,1)) )</f>
        <v>54575</v>
      </c>
      <c r="AB420" s="26" t="s">
        <v>2666</v>
      </c>
      <c r="AC420" s="11" t="s">
        <v>409</v>
      </c>
      <c r="AD420" s="11">
        <v>2013</v>
      </c>
      <c r="AE420" s="15" t="s">
        <v>509</v>
      </c>
      <c r="AF420" s="15" t="s">
        <v>70</v>
      </c>
      <c r="AG420" s="44" t="s">
        <v>1941</v>
      </c>
      <c r="AH420" s="38" t="s">
        <v>2667</v>
      </c>
      <c r="AI420" s="15" t="s">
        <v>914</v>
      </c>
      <c r="AJ420" s="15" t="s">
        <v>509</v>
      </c>
      <c r="AK420" s="16" t="s">
        <v>60</v>
      </c>
      <c r="AL420" s="14" t="s">
        <v>145</v>
      </c>
      <c r="AM420" s="14" t="s">
        <v>119</v>
      </c>
    </row>
    <row r="421" spans="1:39" s="31" customFormat="1" ht="30" customHeight="1">
      <c r="A421" s="11">
        <v>416</v>
      </c>
      <c r="B421" s="43" t="s">
        <v>2668</v>
      </c>
      <c r="C421" s="13">
        <f>VLOOKUP(B421,[1]Sheet1!$A$2:$B$443,2,FALSE)</f>
        <v>27037609</v>
      </c>
      <c r="D421" s="43"/>
      <c r="E421" s="44" t="s">
        <v>2669</v>
      </c>
      <c r="F421" s="44" t="s">
        <v>43</v>
      </c>
      <c r="G421" s="44" t="s">
        <v>2670</v>
      </c>
      <c r="H421" s="44" t="s">
        <v>2671</v>
      </c>
      <c r="I421" s="16" t="s">
        <v>45</v>
      </c>
      <c r="J421" s="52" t="s">
        <v>1471</v>
      </c>
      <c r="K421" s="43" t="s">
        <v>184</v>
      </c>
      <c r="L421" s="14" t="s">
        <v>47</v>
      </c>
      <c r="M421" s="49" t="s">
        <v>281</v>
      </c>
      <c r="N421" s="46">
        <v>27846</v>
      </c>
      <c r="O421" s="34" t="s">
        <v>2205</v>
      </c>
      <c r="P421" s="14" t="s">
        <v>2206</v>
      </c>
      <c r="Q421" s="22">
        <v>42644</v>
      </c>
      <c r="R421" s="22">
        <v>42669</v>
      </c>
      <c r="S421" s="11" t="s">
        <v>1546</v>
      </c>
      <c r="T421" s="22">
        <v>42522</v>
      </c>
      <c r="U421" s="21">
        <v>42521</v>
      </c>
      <c r="V421" s="23">
        <v>153.96</v>
      </c>
      <c r="W421" s="11">
        <v>7</v>
      </c>
      <c r="X421" s="11">
        <v>10</v>
      </c>
      <c r="Y421" s="25">
        <f t="shared" ca="1" si="18"/>
        <v>42</v>
      </c>
      <c r="Z421" s="25">
        <f t="shared" ca="1" si="19"/>
        <v>2</v>
      </c>
      <c r="AA421" s="26">
        <f t="shared" si="20"/>
        <v>51592</v>
      </c>
      <c r="AB421" s="26" t="s">
        <v>2672</v>
      </c>
      <c r="AC421" s="11" t="s">
        <v>409</v>
      </c>
      <c r="AD421" s="11">
        <v>2014</v>
      </c>
      <c r="AE421" s="44" t="s">
        <v>2673</v>
      </c>
      <c r="AF421" s="15" t="s">
        <v>70</v>
      </c>
      <c r="AG421" s="44" t="s">
        <v>1266</v>
      </c>
      <c r="AH421" s="35" t="s">
        <v>2674</v>
      </c>
      <c r="AI421" s="44" t="s">
        <v>1743</v>
      </c>
      <c r="AJ421" s="44" t="s">
        <v>2673</v>
      </c>
      <c r="AK421" s="16" t="s">
        <v>60</v>
      </c>
      <c r="AL421" s="14" t="s">
        <v>381</v>
      </c>
      <c r="AM421" s="14" t="s">
        <v>119</v>
      </c>
    </row>
    <row r="422" spans="1:39" s="31" customFormat="1" ht="30" customHeight="1">
      <c r="A422" s="11">
        <v>417</v>
      </c>
      <c r="B422" s="12" t="s">
        <v>2675</v>
      </c>
      <c r="C422" s="13">
        <f>VLOOKUP(B422,[1]Sheet1!$A$2:$B$443,2,FALSE)</f>
        <v>17127704</v>
      </c>
      <c r="D422" s="14">
        <v>132304359</v>
      </c>
      <c r="E422" s="15" t="s">
        <v>2676</v>
      </c>
      <c r="F422" s="15" t="s">
        <v>1443</v>
      </c>
      <c r="G422" s="15" t="s">
        <v>2677</v>
      </c>
      <c r="H422" s="15" t="s">
        <v>2678</v>
      </c>
      <c r="I422" s="16" t="s">
        <v>45</v>
      </c>
      <c r="J422" s="52" t="s">
        <v>1151</v>
      </c>
      <c r="K422" s="14" t="s">
        <v>46</v>
      </c>
      <c r="L422" s="14" t="s">
        <v>47</v>
      </c>
      <c r="M422" s="19" t="s">
        <v>545</v>
      </c>
      <c r="N422" s="20">
        <v>28476</v>
      </c>
      <c r="O422" s="52" t="s">
        <v>2205</v>
      </c>
      <c r="P422" s="14" t="s">
        <v>2206</v>
      </c>
      <c r="Q422" s="22">
        <v>42826</v>
      </c>
      <c r="R422" s="22">
        <v>42894</v>
      </c>
      <c r="S422" s="14" t="s">
        <v>1251</v>
      </c>
      <c r="T422" s="22">
        <v>42583</v>
      </c>
      <c r="U422" s="22">
        <v>42580</v>
      </c>
      <c r="V422" s="23">
        <v>228</v>
      </c>
      <c r="W422" s="24">
        <v>13</v>
      </c>
      <c r="X422" s="24">
        <v>4</v>
      </c>
      <c r="Y422" s="25">
        <f ca="1">IF(MONTH(TODAY())&gt;MONTH(N422),YEAR(TODAY())-YEAR(N422),YEAR(TODAY())-YEAR(N422)-1)</f>
        <v>40</v>
      </c>
      <c r="Z422" s="25">
        <f ca="1">IF(MONTH(TODAY())&gt;MONTH(N422),MONTH(TODAY())-MONTH(N422),MONTH(TODAY())+12-MONTH(N422))</f>
        <v>5</v>
      </c>
      <c r="AA422" s="26">
        <f>IF(S422="Profesor",(DATE(YEAR(N422)+70,MONTH(N422)+1,1)),(DATE(YEAR(N422)+65,MONTH(N422)+1,1)) )</f>
        <v>52232</v>
      </c>
      <c r="AB422" s="26" t="s">
        <v>2679</v>
      </c>
      <c r="AC422" s="14" t="s">
        <v>53</v>
      </c>
      <c r="AD422" s="14">
        <v>2012</v>
      </c>
      <c r="AE422" s="15" t="s">
        <v>2680</v>
      </c>
      <c r="AF422" s="15" t="s">
        <v>70</v>
      </c>
      <c r="AG422" s="15" t="s">
        <v>2681</v>
      </c>
      <c r="AH422" s="37" t="s">
        <v>2682</v>
      </c>
      <c r="AI422" s="15" t="s">
        <v>914</v>
      </c>
      <c r="AJ422" s="15" t="s">
        <v>2683</v>
      </c>
      <c r="AK422" s="16" t="s">
        <v>60</v>
      </c>
      <c r="AL422" s="14" t="s">
        <v>226</v>
      </c>
      <c r="AM422" s="14" t="s">
        <v>119</v>
      </c>
    </row>
    <row r="423" spans="1:39" s="31" customFormat="1" ht="30" customHeight="1">
      <c r="A423" s="11">
        <v>418</v>
      </c>
      <c r="B423" s="12" t="s">
        <v>2684</v>
      </c>
      <c r="C423" s="13">
        <f>VLOOKUP(B423,[1]Sheet1!$A$2:$B$443,2,FALSE)</f>
        <v>11057903</v>
      </c>
      <c r="D423" s="14">
        <v>132320120</v>
      </c>
      <c r="E423" s="15" t="s">
        <v>2685</v>
      </c>
      <c r="F423" s="15" t="s">
        <v>43</v>
      </c>
      <c r="G423" s="15" t="s">
        <v>1180</v>
      </c>
      <c r="H423" s="15" t="s">
        <v>2686</v>
      </c>
      <c r="I423" s="16" t="s">
        <v>45</v>
      </c>
      <c r="J423" s="52" t="s">
        <v>1416</v>
      </c>
      <c r="K423" s="14" t="s">
        <v>46</v>
      </c>
      <c r="L423" s="14" t="s">
        <v>47</v>
      </c>
      <c r="M423" s="19" t="s">
        <v>2687</v>
      </c>
      <c r="N423" s="20">
        <v>28986</v>
      </c>
      <c r="O423" s="52" t="s">
        <v>2205</v>
      </c>
      <c r="P423" s="14" t="s">
        <v>2206</v>
      </c>
      <c r="Q423" s="22">
        <v>42826</v>
      </c>
      <c r="R423" s="22" t="s">
        <v>2688</v>
      </c>
      <c r="S423" s="14" t="s">
        <v>1251</v>
      </c>
      <c r="T423" s="22">
        <v>42675</v>
      </c>
      <c r="U423" s="22">
        <v>42674</v>
      </c>
      <c r="V423" s="23">
        <v>218.5</v>
      </c>
      <c r="W423" s="24">
        <v>11</v>
      </c>
      <c r="X423" s="24">
        <v>0</v>
      </c>
      <c r="Y423" s="25">
        <f t="shared" ca="1" si="18"/>
        <v>38</v>
      </c>
      <c r="Z423" s="25">
        <f t="shared" ca="1" si="19"/>
        <v>12</v>
      </c>
      <c r="AA423" s="26">
        <f t="shared" si="20"/>
        <v>52749</v>
      </c>
      <c r="AB423" s="26" t="s">
        <v>2689</v>
      </c>
      <c r="AC423" s="14" t="s">
        <v>409</v>
      </c>
      <c r="AD423" s="14">
        <v>2011</v>
      </c>
      <c r="AE423" s="15" t="s">
        <v>1177</v>
      </c>
      <c r="AF423" s="15" t="s">
        <v>70</v>
      </c>
      <c r="AG423" s="15" t="s">
        <v>1092</v>
      </c>
      <c r="AH423" s="39">
        <v>12100104810841</v>
      </c>
      <c r="AI423" s="15" t="s">
        <v>656</v>
      </c>
      <c r="AJ423" s="15" t="s">
        <v>1177</v>
      </c>
      <c r="AK423" s="16" t="s">
        <v>60</v>
      </c>
      <c r="AL423" s="11" t="s">
        <v>1170</v>
      </c>
      <c r="AM423" s="14" t="s">
        <v>599</v>
      </c>
    </row>
    <row r="424" spans="1:39" s="31" customFormat="1" ht="30" customHeight="1">
      <c r="A424" s="11">
        <v>419</v>
      </c>
      <c r="B424" s="43" t="s">
        <v>2690</v>
      </c>
      <c r="C424" s="13">
        <f>VLOOKUP(B424,[1]Sheet1!$A$2:$B$443,2,FALSE)</f>
        <v>21048202</v>
      </c>
      <c r="D424" s="43"/>
      <c r="E424" s="44" t="s">
        <v>2691</v>
      </c>
      <c r="F424" s="15" t="s">
        <v>43</v>
      </c>
      <c r="G424" s="44" t="s">
        <v>591</v>
      </c>
      <c r="H424" s="44" t="s">
        <v>2692</v>
      </c>
      <c r="I424" s="16" t="s">
        <v>45</v>
      </c>
      <c r="J424" s="52" t="s">
        <v>1471</v>
      </c>
      <c r="K424" s="43" t="s">
        <v>184</v>
      </c>
      <c r="L424" s="14" t="s">
        <v>47</v>
      </c>
      <c r="M424" s="49" t="s">
        <v>545</v>
      </c>
      <c r="N424" s="46">
        <v>30062</v>
      </c>
      <c r="O424" s="52" t="s">
        <v>2205</v>
      </c>
      <c r="P424" s="14" t="s">
        <v>2206</v>
      </c>
      <c r="Q424" s="22">
        <v>43009</v>
      </c>
      <c r="R424" s="22">
        <v>43012</v>
      </c>
      <c r="S424" s="14" t="s">
        <v>1251</v>
      </c>
      <c r="T424" s="22">
        <v>42917</v>
      </c>
      <c r="U424" s="21">
        <v>40633</v>
      </c>
      <c r="V424" s="23">
        <v>316.5</v>
      </c>
      <c r="W424" s="11">
        <v>8</v>
      </c>
      <c r="X424" s="11">
        <v>10</v>
      </c>
      <c r="Y424" s="25">
        <f ca="1">IF(MONTH(TODAY())&gt;MONTH(N424),YEAR(TODAY())-YEAR(N424),YEAR(TODAY())-YEAR(N424)-1)</f>
        <v>36</v>
      </c>
      <c r="Z424" s="25">
        <f ca="1">IF(MONTH(TODAY())&gt;MONTH(N424),MONTH(TODAY())-MONTH(N424),MONTH(TODAY())+12-MONTH(N424))</f>
        <v>1</v>
      </c>
      <c r="AA424" s="26">
        <f>IF(S424="Profesor",(DATE(YEAR(N424)+70,MONTH(N424)+1,1)),(DATE(YEAR(N424)+65,MONTH(N424)+1,1)) )</f>
        <v>53813</v>
      </c>
      <c r="AB424" s="26" t="s">
        <v>2693</v>
      </c>
      <c r="AC424" s="11" t="s">
        <v>409</v>
      </c>
      <c r="AD424" s="11">
        <v>2011</v>
      </c>
      <c r="AE424" s="15" t="s">
        <v>255</v>
      </c>
      <c r="AF424" s="15" t="s">
        <v>55</v>
      </c>
      <c r="AG424" s="44" t="s">
        <v>2694</v>
      </c>
      <c r="AH424" s="38" t="s">
        <v>2695</v>
      </c>
      <c r="AI424" s="15" t="s">
        <v>914</v>
      </c>
      <c r="AJ424" s="15" t="s">
        <v>188</v>
      </c>
      <c r="AK424" s="16" t="s">
        <v>60</v>
      </c>
      <c r="AL424" s="14" t="s">
        <v>189</v>
      </c>
      <c r="AM424" s="14" t="s">
        <v>129</v>
      </c>
    </row>
    <row r="425" spans="1:39" s="31" customFormat="1" ht="30" customHeight="1">
      <c r="A425" s="11">
        <v>420</v>
      </c>
      <c r="B425" s="43" t="s">
        <v>2696</v>
      </c>
      <c r="C425" s="13">
        <f>VLOOKUP(B425,[1]Sheet1!$A$2:$B$443,2,FALSE)</f>
        <v>16078303</v>
      </c>
      <c r="D425" s="43"/>
      <c r="E425" s="44" t="s">
        <v>2697</v>
      </c>
      <c r="F425" s="44" t="s">
        <v>43</v>
      </c>
      <c r="G425" s="44" t="s">
        <v>2062</v>
      </c>
      <c r="H425" s="44" t="s">
        <v>2698</v>
      </c>
      <c r="I425" s="16" t="s">
        <v>45</v>
      </c>
      <c r="J425" s="52" t="s">
        <v>1471</v>
      </c>
      <c r="K425" s="43" t="s">
        <v>184</v>
      </c>
      <c r="L425" s="14" t="s">
        <v>47</v>
      </c>
      <c r="M425" s="49" t="s">
        <v>112</v>
      </c>
      <c r="N425" s="46">
        <v>30513</v>
      </c>
      <c r="O425" s="52" t="s">
        <v>2205</v>
      </c>
      <c r="P425" s="14" t="s">
        <v>2206</v>
      </c>
      <c r="Q425" s="22">
        <v>43009</v>
      </c>
      <c r="R425" s="22">
        <v>43012</v>
      </c>
      <c r="S425" s="11" t="s">
        <v>1251</v>
      </c>
      <c r="T425" s="22">
        <v>42917</v>
      </c>
      <c r="U425" s="21">
        <v>40574</v>
      </c>
      <c r="V425" s="23">
        <v>223.5</v>
      </c>
      <c r="W425" s="11">
        <v>8</v>
      </c>
      <c r="X425" s="11">
        <v>10</v>
      </c>
      <c r="Y425" s="25">
        <f ca="1">IF(MONTH(TODAY())&gt;MONTH(N425),YEAR(TODAY())-YEAR(N425),YEAR(TODAY())-YEAR(N425)-1)</f>
        <v>34</v>
      </c>
      <c r="Z425" s="25">
        <f ca="1">IF(MONTH(TODAY())&gt;MONTH(N425),MONTH(TODAY())-MONTH(N425),MONTH(TODAY())+12-MONTH(N425))</f>
        <v>10</v>
      </c>
      <c r="AA425" s="26">
        <f>IF(S425="Profesor",(DATE(YEAR(N425)+70,MONTH(N425)+1,1)),(DATE(YEAR(N425)+65,MONTH(N425)+1,1)) )</f>
        <v>54271</v>
      </c>
      <c r="AB425" s="26" t="s">
        <v>2699</v>
      </c>
      <c r="AC425" s="11" t="s">
        <v>409</v>
      </c>
      <c r="AD425" s="11">
        <v>2014</v>
      </c>
      <c r="AE425" s="44" t="s">
        <v>1744</v>
      </c>
      <c r="AF425" s="15" t="s">
        <v>70</v>
      </c>
      <c r="AG425" s="44" t="s">
        <v>314</v>
      </c>
      <c r="AH425" s="40" t="s">
        <v>2700</v>
      </c>
      <c r="AI425" s="15" t="s">
        <v>971</v>
      </c>
      <c r="AJ425" s="15" t="s">
        <v>1744</v>
      </c>
      <c r="AK425" s="16" t="s">
        <v>60</v>
      </c>
      <c r="AL425" s="14" t="s">
        <v>540</v>
      </c>
      <c r="AM425" s="14" t="s">
        <v>75</v>
      </c>
    </row>
    <row r="426" spans="1:39" s="31" customFormat="1" ht="30" customHeight="1">
      <c r="A426" s="11">
        <v>421</v>
      </c>
      <c r="B426" s="12" t="s">
        <v>2701</v>
      </c>
      <c r="C426" s="13">
        <f>VLOOKUP(B426,[1]Sheet1!$A$2:$B$443,2,FALSE)</f>
        <v>9107503</v>
      </c>
      <c r="D426" s="14">
        <v>132297794</v>
      </c>
      <c r="E426" s="15" t="s">
        <v>2702</v>
      </c>
      <c r="F426" s="44" t="s">
        <v>43</v>
      </c>
      <c r="G426" s="15" t="s">
        <v>591</v>
      </c>
      <c r="H426" s="15" t="s">
        <v>2703</v>
      </c>
      <c r="I426" s="16" t="s">
        <v>45</v>
      </c>
      <c r="J426" s="52" t="s">
        <v>1088</v>
      </c>
      <c r="K426" s="14" t="s">
        <v>46</v>
      </c>
      <c r="L426" s="14" t="s">
        <v>47</v>
      </c>
      <c r="M426" s="19" t="s">
        <v>2704</v>
      </c>
      <c r="N426" s="20">
        <v>27676</v>
      </c>
      <c r="O426" s="52" t="s">
        <v>2705</v>
      </c>
      <c r="P426" s="14" t="s">
        <v>2706</v>
      </c>
      <c r="Q426" s="22">
        <v>37591</v>
      </c>
      <c r="R426" s="22">
        <v>37544</v>
      </c>
      <c r="S426" s="14" t="s">
        <v>1251</v>
      </c>
      <c r="T426" s="22">
        <v>43160</v>
      </c>
      <c r="U426" s="22">
        <v>43159</v>
      </c>
      <c r="V426" s="23">
        <v>228</v>
      </c>
      <c r="W426" s="24">
        <v>7</v>
      </c>
      <c r="X426" s="24">
        <v>0</v>
      </c>
      <c r="Y426" s="25">
        <f t="shared" ca="1" si="18"/>
        <v>42</v>
      </c>
      <c r="Z426" s="25">
        <f t="shared" ca="1" si="19"/>
        <v>7</v>
      </c>
      <c r="AA426" s="26">
        <f t="shared" si="20"/>
        <v>51441</v>
      </c>
      <c r="AB426" s="26" t="s">
        <v>2707</v>
      </c>
      <c r="AC426" s="14" t="s">
        <v>409</v>
      </c>
      <c r="AD426" s="14">
        <v>2014</v>
      </c>
      <c r="AE426" s="15" t="s">
        <v>255</v>
      </c>
      <c r="AF426" s="15" t="s">
        <v>55</v>
      </c>
      <c r="AG426" s="15" t="s">
        <v>1176</v>
      </c>
      <c r="AH426" s="40" t="s">
        <v>2708</v>
      </c>
      <c r="AI426" s="44" t="s">
        <v>1743</v>
      </c>
      <c r="AJ426" s="15" t="s">
        <v>188</v>
      </c>
      <c r="AK426" s="16" t="s">
        <v>60</v>
      </c>
      <c r="AL426" s="14" t="s">
        <v>827</v>
      </c>
      <c r="AM426" s="14" t="s">
        <v>129</v>
      </c>
    </row>
    <row r="427" spans="1:39" s="31" customFormat="1" ht="30" customHeight="1">
      <c r="A427" s="11">
        <v>422</v>
      </c>
      <c r="B427" s="12" t="s">
        <v>2709</v>
      </c>
      <c r="C427" s="13">
        <f>VLOOKUP(B427,[1]Sheet1!$A$2:$B$443,2,FALSE)</f>
        <v>31127010</v>
      </c>
      <c r="D427" s="14">
        <v>132299555</v>
      </c>
      <c r="E427" s="15" t="s">
        <v>2710</v>
      </c>
      <c r="F427" s="44" t="s">
        <v>43</v>
      </c>
      <c r="G427" s="15" t="s">
        <v>591</v>
      </c>
      <c r="H427" s="15" t="s">
        <v>2711</v>
      </c>
      <c r="I427" s="16" t="s">
        <v>45</v>
      </c>
      <c r="J427" s="52" t="s">
        <v>777</v>
      </c>
      <c r="K427" s="14" t="s">
        <v>46</v>
      </c>
      <c r="L427" s="14" t="s">
        <v>47</v>
      </c>
      <c r="M427" s="19" t="s">
        <v>545</v>
      </c>
      <c r="N427" s="20">
        <v>28475</v>
      </c>
      <c r="O427" s="52" t="s">
        <v>2705</v>
      </c>
      <c r="P427" s="14" t="s">
        <v>2706</v>
      </c>
      <c r="Q427" s="22">
        <v>37956</v>
      </c>
      <c r="R427" s="22">
        <v>37904</v>
      </c>
      <c r="S427" s="14" t="s">
        <v>1251</v>
      </c>
      <c r="T427" s="22">
        <v>43160</v>
      </c>
      <c r="U427" s="22">
        <v>43159</v>
      </c>
      <c r="V427" s="23">
        <v>226.7</v>
      </c>
      <c r="W427" s="24">
        <v>6</v>
      </c>
      <c r="X427" s="24">
        <v>0</v>
      </c>
      <c r="Y427" s="25">
        <f t="shared" ca="1" si="18"/>
        <v>40</v>
      </c>
      <c r="Z427" s="25">
        <f t="shared" ca="1" si="19"/>
        <v>5</v>
      </c>
      <c r="AA427" s="26">
        <f t="shared" si="20"/>
        <v>52232</v>
      </c>
      <c r="AB427" s="26" t="s">
        <v>2712</v>
      </c>
      <c r="AC427" s="14" t="s">
        <v>409</v>
      </c>
      <c r="AD427" s="14">
        <v>2016</v>
      </c>
      <c r="AE427" s="15" t="s">
        <v>255</v>
      </c>
      <c r="AF427" s="15" t="s">
        <v>55</v>
      </c>
      <c r="AG427" s="15" t="s">
        <v>1176</v>
      </c>
      <c r="AH427" s="37" t="s">
        <v>2713</v>
      </c>
      <c r="AI427" s="15" t="s">
        <v>1710</v>
      </c>
      <c r="AJ427" s="15" t="s">
        <v>188</v>
      </c>
      <c r="AK427" s="16" t="s">
        <v>60</v>
      </c>
      <c r="AL427" s="14" t="s">
        <v>827</v>
      </c>
      <c r="AM427" s="14" t="s">
        <v>129</v>
      </c>
    </row>
    <row r="428" spans="1:39" s="31" customFormat="1" ht="30" customHeight="1">
      <c r="A428" s="11">
        <v>423</v>
      </c>
      <c r="B428" s="12" t="s">
        <v>2714</v>
      </c>
      <c r="C428" s="13">
        <f>VLOOKUP(B428,[1]Sheet1!$A$2:$B$443,2,FALSE)</f>
        <v>18058003</v>
      </c>
      <c r="D428" s="14">
        <v>132316787</v>
      </c>
      <c r="E428" s="15" t="s">
        <v>2715</v>
      </c>
      <c r="F428" s="15" t="s">
        <v>43</v>
      </c>
      <c r="G428" s="15" t="s">
        <v>1224</v>
      </c>
      <c r="H428" s="15" t="s">
        <v>2716</v>
      </c>
      <c r="I428" s="16" t="s">
        <v>45</v>
      </c>
      <c r="J428" s="52" t="s">
        <v>1416</v>
      </c>
      <c r="K428" s="14" t="s">
        <v>46</v>
      </c>
      <c r="L428" s="14" t="s">
        <v>47</v>
      </c>
      <c r="M428" s="19" t="s">
        <v>2717</v>
      </c>
      <c r="N428" s="20">
        <v>29359</v>
      </c>
      <c r="O428" s="52" t="s">
        <v>2705</v>
      </c>
      <c r="P428" s="14" t="s">
        <v>2706</v>
      </c>
      <c r="Q428" s="22">
        <v>39173</v>
      </c>
      <c r="R428" s="22">
        <v>39085</v>
      </c>
      <c r="S428" s="14" t="s">
        <v>1546</v>
      </c>
      <c r="T428" s="22">
        <v>40179</v>
      </c>
      <c r="U428" s="22">
        <v>40178</v>
      </c>
      <c r="V428" s="23">
        <v>150</v>
      </c>
      <c r="W428" s="24">
        <v>3</v>
      </c>
      <c r="X428" s="24">
        <v>0</v>
      </c>
      <c r="Y428" s="25">
        <f t="shared" ca="1" si="18"/>
        <v>37</v>
      </c>
      <c r="Z428" s="25">
        <f t="shared" ca="1" si="19"/>
        <v>12</v>
      </c>
      <c r="AA428" s="26">
        <f t="shared" si="20"/>
        <v>53114</v>
      </c>
      <c r="AB428" s="26" t="s">
        <v>2718</v>
      </c>
      <c r="AC428" s="14" t="s">
        <v>409</v>
      </c>
      <c r="AD428" s="14">
        <v>2007</v>
      </c>
      <c r="AE428" s="15" t="s">
        <v>2719</v>
      </c>
      <c r="AF428" s="15" t="s">
        <v>70</v>
      </c>
      <c r="AG428" s="15" t="s">
        <v>1078</v>
      </c>
      <c r="AH428" s="35" t="s">
        <v>2720</v>
      </c>
      <c r="AI428" s="15" t="s">
        <v>971</v>
      </c>
      <c r="AJ428" s="15" t="s">
        <v>1821</v>
      </c>
      <c r="AK428" s="16" t="s">
        <v>60</v>
      </c>
      <c r="AL428" s="14" t="s">
        <v>381</v>
      </c>
      <c r="AM428" s="14" t="s">
        <v>119</v>
      </c>
    </row>
    <row r="429" spans="1:39" s="31" customFormat="1" ht="30" customHeight="1">
      <c r="A429" s="11">
        <v>424</v>
      </c>
      <c r="B429" s="43" t="s">
        <v>2721</v>
      </c>
      <c r="C429" s="13">
        <f>VLOOKUP(B429,[1]Sheet1!$A$2:$B$443,2,FALSE)</f>
        <v>19058601</v>
      </c>
      <c r="D429" s="43"/>
      <c r="E429" s="44" t="s">
        <v>2722</v>
      </c>
      <c r="F429" s="44" t="s">
        <v>43</v>
      </c>
      <c r="G429" s="44" t="s">
        <v>591</v>
      </c>
      <c r="H429" s="44" t="s">
        <v>2723</v>
      </c>
      <c r="I429" s="16" t="s">
        <v>45</v>
      </c>
      <c r="J429" s="52" t="s">
        <v>1471</v>
      </c>
      <c r="K429" s="43" t="s">
        <v>184</v>
      </c>
      <c r="L429" s="14" t="s">
        <v>47</v>
      </c>
      <c r="M429" s="49" t="s">
        <v>2724</v>
      </c>
      <c r="N429" s="46">
        <v>31551</v>
      </c>
      <c r="O429" s="52" t="s">
        <v>2705</v>
      </c>
      <c r="P429" s="14" t="s">
        <v>2706</v>
      </c>
      <c r="Q429" s="22">
        <v>39783</v>
      </c>
      <c r="R429" s="22">
        <v>39966</v>
      </c>
      <c r="S429" s="11" t="s">
        <v>1251</v>
      </c>
      <c r="T429" s="22">
        <v>42856</v>
      </c>
      <c r="U429" s="21">
        <v>42853</v>
      </c>
      <c r="V429" s="23">
        <v>300.10000000000002</v>
      </c>
      <c r="W429" s="11">
        <v>0</v>
      </c>
      <c r="X429" s="11">
        <v>0</v>
      </c>
      <c r="Y429" s="25">
        <f t="shared" ca="1" si="18"/>
        <v>31</v>
      </c>
      <c r="Z429" s="25">
        <f t="shared" ca="1" si="19"/>
        <v>12</v>
      </c>
      <c r="AA429" s="26">
        <f t="shared" si="20"/>
        <v>55305</v>
      </c>
      <c r="AB429" s="26" t="s">
        <v>2725</v>
      </c>
      <c r="AC429" s="11" t="s">
        <v>409</v>
      </c>
      <c r="AD429" s="11">
        <v>2014</v>
      </c>
      <c r="AE429" s="44" t="s">
        <v>2726</v>
      </c>
      <c r="AF429" s="15" t="s">
        <v>70</v>
      </c>
      <c r="AG429" s="44" t="s">
        <v>150</v>
      </c>
      <c r="AH429" s="38" t="s">
        <v>2727</v>
      </c>
      <c r="AI429" s="15" t="s">
        <v>914</v>
      </c>
      <c r="AJ429" s="15" t="s">
        <v>419</v>
      </c>
      <c r="AK429" s="16" t="s">
        <v>597</v>
      </c>
      <c r="AL429" s="14" t="s">
        <v>61</v>
      </c>
      <c r="AM429" s="14" t="s">
        <v>62</v>
      </c>
    </row>
    <row r="430" spans="1:39" s="31" customFormat="1" ht="30" customHeight="1">
      <c r="A430" s="11">
        <v>425</v>
      </c>
      <c r="B430" s="43" t="s">
        <v>2728</v>
      </c>
      <c r="C430" s="13">
        <f>VLOOKUP(B430,[1]Sheet1!$A$2:$B$443,2,FALSE)</f>
        <v>23018501</v>
      </c>
      <c r="D430" s="43"/>
      <c r="E430" s="44" t="s">
        <v>2729</v>
      </c>
      <c r="F430" s="44" t="s">
        <v>43</v>
      </c>
      <c r="G430" s="44" t="s">
        <v>591</v>
      </c>
      <c r="H430" s="44" t="s">
        <v>2730</v>
      </c>
      <c r="I430" s="16" t="s">
        <v>45</v>
      </c>
      <c r="J430" s="52" t="s">
        <v>1471</v>
      </c>
      <c r="K430" s="43" t="s">
        <v>184</v>
      </c>
      <c r="L430" s="14" t="s">
        <v>47</v>
      </c>
      <c r="M430" s="49" t="s">
        <v>1064</v>
      </c>
      <c r="N430" s="46">
        <v>31070</v>
      </c>
      <c r="O430" s="52" t="s">
        <v>2705</v>
      </c>
      <c r="P430" s="14" t="s">
        <v>2706</v>
      </c>
      <c r="Q430" s="22">
        <v>39783</v>
      </c>
      <c r="R430" s="22">
        <v>39966</v>
      </c>
      <c r="S430" s="11" t="s">
        <v>1251</v>
      </c>
      <c r="T430" s="22">
        <v>42856</v>
      </c>
      <c r="U430" s="21">
        <v>42853</v>
      </c>
      <c r="V430" s="23">
        <v>322.10000000000002</v>
      </c>
      <c r="W430" s="11">
        <v>2</v>
      </c>
      <c r="X430" s="11">
        <v>6</v>
      </c>
      <c r="Y430" s="25">
        <f t="shared" ca="1" si="18"/>
        <v>33</v>
      </c>
      <c r="Z430" s="25">
        <f t="shared" ca="1" si="19"/>
        <v>4</v>
      </c>
      <c r="AA430" s="26">
        <f t="shared" si="20"/>
        <v>54820</v>
      </c>
      <c r="AB430" s="26" t="s">
        <v>2731</v>
      </c>
      <c r="AC430" s="11" t="s">
        <v>409</v>
      </c>
      <c r="AD430" s="11">
        <v>2014</v>
      </c>
      <c r="AE430" s="15" t="s">
        <v>59</v>
      </c>
      <c r="AF430" s="15" t="s">
        <v>70</v>
      </c>
      <c r="AG430" s="44" t="s">
        <v>150</v>
      </c>
      <c r="AH430" s="38">
        <v>16100104805097</v>
      </c>
      <c r="AI430" s="44" t="s">
        <v>1743</v>
      </c>
      <c r="AJ430" s="15" t="s">
        <v>419</v>
      </c>
      <c r="AK430" s="16" t="s">
        <v>597</v>
      </c>
      <c r="AL430" s="14" t="s">
        <v>61</v>
      </c>
      <c r="AM430" s="14" t="s">
        <v>62</v>
      </c>
    </row>
    <row r="431" spans="1:39" s="31" customFormat="1" ht="30" customHeight="1">
      <c r="A431" s="11">
        <v>426</v>
      </c>
      <c r="B431" s="43" t="s">
        <v>2732</v>
      </c>
      <c r="C431" s="13">
        <f>VLOOKUP(B431,[1]Sheet1!$A$2:$B$443,2,FALSE)</f>
        <v>5018303</v>
      </c>
      <c r="D431" s="43"/>
      <c r="E431" s="44" t="s">
        <v>2733</v>
      </c>
      <c r="F431" s="44" t="s">
        <v>43</v>
      </c>
      <c r="G431" s="44" t="s">
        <v>1695</v>
      </c>
      <c r="H431" s="44" t="s">
        <v>2734</v>
      </c>
      <c r="I431" s="16" t="s">
        <v>45</v>
      </c>
      <c r="J431" s="52" t="s">
        <v>1471</v>
      </c>
      <c r="K431" s="43" t="s">
        <v>184</v>
      </c>
      <c r="L431" s="14" t="s">
        <v>47</v>
      </c>
      <c r="M431" s="49" t="s">
        <v>545</v>
      </c>
      <c r="N431" s="46">
        <v>30321</v>
      </c>
      <c r="O431" s="52" t="s">
        <v>2705</v>
      </c>
      <c r="P431" s="14" t="s">
        <v>2706</v>
      </c>
      <c r="Q431" s="22">
        <v>39783</v>
      </c>
      <c r="R431" s="22">
        <v>39967</v>
      </c>
      <c r="S431" s="14" t="s">
        <v>1251</v>
      </c>
      <c r="T431" s="22">
        <v>43040</v>
      </c>
      <c r="U431" s="21">
        <v>43042</v>
      </c>
      <c r="V431" s="23">
        <v>208.5</v>
      </c>
      <c r="W431" s="11">
        <v>2</v>
      </c>
      <c r="X431" s="11">
        <v>2</v>
      </c>
      <c r="Y431" s="25">
        <f t="shared" ca="1" si="18"/>
        <v>35</v>
      </c>
      <c r="Z431" s="25">
        <f t="shared" ca="1" si="19"/>
        <v>4</v>
      </c>
      <c r="AA431" s="26">
        <f t="shared" si="20"/>
        <v>54089</v>
      </c>
      <c r="AB431" s="26" t="s">
        <v>2735</v>
      </c>
      <c r="AC431" s="11" t="s">
        <v>409</v>
      </c>
      <c r="AD431" s="11">
        <v>2016</v>
      </c>
      <c r="AE431" s="15" t="s">
        <v>779</v>
      </c>
      <c r="AF431" s="15" t="s">
        <v>70</v>
      </c>
      <c r="AG431" s="44" t="s">
        <v>314</v>
      </c>
      <c r="AH431" s="59" t="s">
        <v>43</v>
      </c>
      <c r="AI431" s="44"/>
      <c r="AJ431" s="15" t="s">
        <v>779</v>
      </c>
      <c r="AK431" s="16" t="s">
        <v>60</v>
      </c>
      <c r="AL431" s="14" t="s">
        <v>1128</v>
      </c>
      <c r="AM431" s="14" t="s">
        <v>108</v>
      </c>
    </row>
    <row r="432" spans="1:39" s="31" customFormat="1" ht="30" customHeight="1">
      <c r="A432" s="11">
        <v>427</v>
      </c>
      <c r="B432" s="43" t="s">
        <v>2736</v>
      </c>
      <c r="C432" s="13">
        <f>VLOOKUP(B432,[1]Sheet1!$A$2:$B$443,2,FALSE)</f>
        <v>3058401</v>
      </c>
      <c r="D432" s="43"/>
      <c r="E432" s="44" t="s">
        <v>2737</v>
      </c>
      <c r="F432" s="15" t="s">
        <v>43</v>
      </c>
      <c r="G432" s="44" t="s">
        <v>1304</v>
      </c>
      <c r="H432" s="44" t="s">
        <v>2738</v>
      </c>
      <c r="I432" s="16" t="s">
        <v>45</v>
      </c>
      <c r="J432" s="52" t="s">
        <v>1471</v>
      </c>
      <c r="K432" s="43" t="s">
        <v>46</v>
      </c>
      <c r="L432" s="14" t="s">
        <v>47</v>
      </c>
      <c r="M432" s="49" t="s">
        <v>2739</v>
      </c>
      <c r="N432" s="46">
        <v>30805</v>
      </c>
      <c r="O432" s="52" t="s">
        <v>2705</v>
      </c>
      <c r="P432" s="14" t="s">
        <v>2706</v>
      </c>
      <c r="Q432" s="22">
        <v>39783</v>
      </c>
      <c r="R432" s="22">
        <v>39960</v>
      </c>
      <c r="S432" s="14" t="s">
        <v>1251</v>
      </c>
      <c r="T432" s="22">
        <v>43070</v>
      </c>
      <c r="U432" s="22">
        <v>43069</v>
      </c>
      <c r="V432" s="23">
        <v>228</v>
      </c>
      <c r="W432" s="11">
        <v>0</v>
      </c>
      <c r="X432" s="11">
        <v>0</v>
      </c>
      <c r="Y432" s="25">
        <f t="shared" ca="1" si="18"/>
        <v>33</v>
      </c>
      <c r="Z432" s="25">
        <f t="shared" ca="1" si="19"/>
        <v>12</v>
      </c>
      <c r="AA432" s="26">
        <f t="shared" si="20"/>
        <v>54575</v>
      </c>
      <c r="AB432" s="26" t="s">
        <v>2740</v>
      </c>
      <c r="AC432" s="11" t="s">
        <v>409</v>
      </c>
      <c r="AD432" s="11">
        <v>2015</v>
      </c>
      <c r="AE432" s="15" t="s">
        <v>317</v>
      </c>
      <c r="AF432" s="15" t="s">
        <v>70</v>
      </c>
      <c r="AG432" s="44" t="s">
        <v>314</v>
      </c>
      <c r="AH432" s="40" t="s">
        <v>2741</v>
      </c>
      <c r="AI432" s="15" t="s">
        <v>971</v>
      </c>
      <c r="AJ432" s="15" t="s">
        <v>317</v>
      </c>
      <c r="AK432" s="16" t="s">
        <v>60</v>
      </c>
      <c r="AL432" s="14" t="s">
        <v>128</v>
      </c>
      <c r="AM432" s="14" t="s">
        <v>129</v>
      </c>
    </row>
    <row r="433" spans="1:39" s="31" customFormat="1" ht="30" customHeight="1">
      <c r="A433" s="11">
        <v>428</v>
      </c>
      <c r="B433" s="43" t="s">
        <v>2742</v>
      </c>
      <c r="C433" s="13">
        <f>VLOOKUP(B433,[1]Sheet1!$A$2:$B$443,2,FALSE)</f>
        <v>23088006</v>
      </c>
      <c r="D433" s="43"/>
      <c r="E433" s="44" t="s">
        <v>2743</v>
      </c>
      <c r="F433" s="44" t="s">
        <v>43</v>
      </c>
      <c r="G433" s="44" t="s">
        <v>2670</v>
      </c>
      <c r="H433" s="44" t="s">
        <v>2744</v>
      </c>
      <c r="I433" s="16" t="s">
        <v>45</v>
      </c>
      <c r="J433" s="52" t="s">
        <v>1471</v>
      </c>
      <c r="K433" s="43" t="s">
        <v>46</v>
      </c>
      <c r="L433" s="14" t="s">
        <v>1037</v>
      </c>
      <c r="M433" s="49" t="s">
        <v>2745</v>
      </c>
      <c r="N433" s="46">
        <v>29456</v>
      </c>
      <c r="O433" s="52" t="s">
        <v>2705</v>
      </c>
      <c r="P433" s="14" t="s">
        <v>2706</v>
      </c>
      <c r="Q433" s="22">
        <v>39783</v>
      </c>
      <c r="R433" s="22">
        <v>39979</v>
      </c>
      <c r="S433" s="14" t="s">
        <v>1251</v>
      </c>
      <c r="T433" s="22">
        <v>43132</v>
      </c>
      <c r="U433" s="21">
        <v>43131</v>
      </c>
      <c r="V433" s="23">
        <v>201.5</v>
      </c>
      <c r="W433" s="11">
        <v>2</v>
      </c>
      <c r="X433" s="11">
        <v>4</v>
      </c>
      <c r="Y433" s="25">
        <f ca="1">IF(MONTH(TODAY())&gt;MONTH(N433),YEAR(TODAY())-YEAR(N433),YEAR(TODAY())-YEAR(N433)-1)</f>
        <v>37</v>
      </c>
      <c r="Z433" s="25">
        <f ca="1">IF(MONTH(TODAY())&gt;MONTH(N433),MONTH(TODAY())-MONTH(N433),MONTH(TODAY())+12-MONTH(N433))</f>
        <v>9</v>
      </c>
      <c r="AA433" s="26">
        <f>IF(S433="Profesor",(DATE(YEAR(N433)+70,MONTH(N433)+1,1)),(DATE(YEAR(N433)+65,MONTH(N433)+1,1)) )</f>
        <v>53206</v>
      </c>
      <c r="AB433" s="26" t="s">
        <v>2746</v>
      </c>
      <c r="AC433" s="11" t="s">
        <v>409</v>
      </c>
      <c r="AD433" s="11">
        <v>2016</v>
      </c>
      <c r="AE433" s="44" t="s">
        <v>2673</v>
      </c>
      <c r="AF433" s="15" t="s">
        <v>70</v>
      </c>
      <c r="AG433" s="44" t="s">
        <v>1266</v>
      </c>
      <c r="AH433" s="59" t="s">
        <v>43</v>
      </c>
      <c r="AI433" s="44"/>
      <c r="AJ433" s="44" t="s">
        <v>2673</v>
      </c>
      <c r="AK433" s="16" t="s">
        <v>60</v>
      </c>
      <c r="AL433" s="14" t="s">
        <v>381</v>
      </c>
      <c r="AM433" s="14" t="s">
        <v>119</v>
      </c>
    </row>
    <row r="434" spans="1:39" s="31" customFormat="1" ht="30" customHeight="1">
      <c r="A434" s="11">
        <v>429</v>
      </c>
      <c r="B434" s="43" t="s">
        <v>2747</v>
      </c>
      <c r="C434" s="13">
        <f>VLOOKUP(B434,[1]Sheet1!$A$2:$B$443,2,FALSE)</f>
        <v>26088201</v>
      </c>
      <c r="D434" s="43"/>
      <c r="E434" s="44" t="s">
        <v>2748</v>
      </c>
      <c r="F434" s="44" t="s">
        <v>43</v>
      </c>
      <c r="G434" s="44" t="s">
        <v>2749</v>
      </c>
      <c r="H434" s="44" t="s">
        <v>2750</v>
      </c>
      <c r="I434" s="16" t="s">
        <v>45</v>
      </c>
      <c r="J434" s="52" t="s">
        <v>1471</v>
      </c>
      <c r="K434" s="43" t="s">
        <v>46</v>
      </c>
      <c r="L434" s="14" t="s">
        <v>47</v>
      </c>
      <c r="M434" s="49" t="s">
        <v>1496</v>
      </c>
      <c r="N434" s="46">
        <v>30189</v>
      </c>
      <c r="O434" s="52" t="s">
        <v>2705</v>
      </c>
      <c r="P434" s="14" t="s">
        <v>2706</v>
      </c>
      <c r="Q434" s="22">
        <v>39783</v>
      </c>
      <c r="R434" s="22">
        <v>39960</v>
      </c>
      <c r="S434" s="11" t="s">
        <v>1546</v>
      </c>
      <c r="T434" s="22">
        <v>40575</v>
      </c>
      <c r="U434" s="21">
        <v>40574</v>
      </c>
      <c r="V434" s="23">
        <v>100</v>
      </c>
      <c r="W434" s="11">
        <v>2</v>
      </c>
      <c r="X434" s="11">
        <v>0</v>
      </c>
      <c r="Y434" s="25">
        <f t="shared" ca="1" si="18"/>
        <v>35</v>
      </c>
      <c r="Z434" s="25">
        <f t="shared" ca="1" si="19"/>
        <v>9</v>
      </c>
      <c r="AA434" s="26">
        <f t="shared" si="20"/>
        <v>53936</v>
      </c>
      <c r="AB434" s="26" t="s">
        <v>2751</v>
      </c>
      <c r="AC434" s="11" t="s">
        <v>409</v>
      </c>
      <c r="AD434" s="11">
        <v>2015</v>
      </c>
      <c r="AE434" s="44" t="s">
        <v>779</v>
      </c>
      <c r="AF434" s="15" t="s">
        <v>70</v>
      </c>
      <c r="AG434" s="44" t="s">
        <v>1266</v>
      </c>
      <c r="AH434" s="59" t="s">
        <v>43</v>
      </c>
      <c r="AI434" s="44"/>
      <c r="AJ434" s="44" t="s">
        <v>779</v>
      </c>
      <c r="AK434" s="16" t="s">
        <v>60</v>
      </c>
      <c r="AL434" s="14" t="s">
        <v>781</v>
      </c>
      <c r="AM434" s="14" t="s">
        <v>108</v>
      </c>
    </row>
    <row r="435" spans="1:39" s="31" customFormat="1" ht="30" customHeight="1">
      <c r="A435" s="11">
        <v>430</v>
      </c>
      <c r="B435" s="43" t="s">
        <v>2752</v>
      </c>
      <c r="C435" s="13">
        <f>VLOOKUP(B435,[1]Sheet1!$A$2:$B$443,2,FALSE)</f>
        <v>17068301</v>
      </c>
      <c r="D435" s="43"/>
      <c r="E435" s="44" t="s">
        <v>2753</v>
      </c>
      <c r="F435" s="44" t="s">
        <v>43</v>
      </c>
      <c r="G435" s="44" t="s">
        <v>1528</v>
      </c>
      <c r="H435" s="44" t="s">
        <v>2754</v>
      </c>
      <c r="I435" s="16" t="s">
        <v>45</v>
      </c>
      <c r="J435" s="52" t="s">
        <v>1471</v>
      </c>
      <c r="K435" s="43" t="s">
        <v>46</v>
      </c>
      <c r="L435" s="14" t="s">
        <v>47</v>
      </c>
      <c r="M435" s="49" t="s">
        <v>2755</v>
      </c>
      <c r="N435" s="46">
        <v>30484</v>
      </c>
      <c r="O435" s="52" t="s">
        <v>2705</v>
      </c>
      <c r="P435" s="14" t="s">
        <v>2706</v>
      </c>
      <c r="Q435" s="22">
        <v>39783</v>
      </c>
      <c r="R435" s="22">
        <v>39966</v>
      </c>
      <c r="S435" s="11" t="s">
        <v>1546</v>
      </c>
      <c r="T435" s="22">
        <v>40575</v>
      </c>
      <c r="U435" s="22">
        <v>40574</v>
      </c>
      <c r="V435" s="23">
        <v>100</v>
      </c>
      <c r="W435" s="11">
        <v>0</v>
      </c>
      <c r="X435" s="11">
        <v>0</v>
      </c>
      <c r="Y435" s="25">
        <f t="shared" ca="1" si="18"/>
        <v>34</v>
      </c>
      <c r="Z435" s="25">
        <f t="shared" ca="1" si="19"/>
        <v>11</v>
      </c>
      <c r="AA435" s="26">
        <f t="shared" si="20"/>
        <v>54240</v>
      </c>
      <c r="AB435" s="26" t="s">
        <v>2756</v>
      </c>
      <c r="AC435" s="11" t="s">
        <v>409</v>
      </c>
      <c r="AD435" s="11">
        <v>2013</v>
      </c>
      <c r="AE435" s="44" t="s">
        <v>322</v>
      </c>
      <c r="AF435" s="15" t="s">
        <v>55</v>
      </c>
      <c r="AG435" s="44" t="s">
        <v>1176</v>
      </c>
      <c r="AH435" s="59" t="s">
        <v>43</v>
      </c>
      <c r="AI435" s="44"/>
      <c r="AJ435" s="44" t="s">
        <v>322</v>
      </c>
      <c r="AK435" s="16" t="s">
        <v>60</v>
      </c>
      <c r="AL435" s="14" t="s">
        <v>1859</v>
      </c>
      <c r="AM435" s="14" t="s">
        <v>129</v>
      </c>
    </row>
    <row r="436" spans="1:39" s="31" customFormat="1" ht="30" customHeight="1">
      <c r="A436" s="11">
        <v>431</v>
      </c>
      <c r="B436" s="43" t="s">
        <v>2757</v>
      </c>
      <c r="C436" s="13">
        <f>VLOOKUP(B436,[1]Sheet1!$A$2:$B$443,2,FALSE)</f>
        <v>18037706</v>
      </c>
      <c r="D436" s="43"/>
      <c r="E436" s="44" t="s">
        <v>2758</v>
      </c>
      <c r="F436" s="44" t="s">
        <v>42</v>
      </c>
      <c r="G436" s="44" t="s">
        <v>2759</v>
      </c>
      <c r="H436" s="44" t="s">
        <v>2760</v>
      </c>
      <c r="I436" s="16" t="s">
        <v>45</v>
      </c>
      <c r="J436" s="52" t="s">
        <v>1471</v>
      </c>
      <c r="K436" s="43" t="s">
        <v>46</v>
      </c>
      <c r="L436" s="14" t="s">
        <v>47</v>
      </c>
      <c r="M436" s="49" t="s">
        <v>661</v>
      </c>
      <c r="N436" s="46">
        <v>28202</v>
      </c>
      <c r="O436" s="52" t="s">
        <v>2705</v>
      </c>
      <c r="P436" s="14" t="s">
        <v>2706</v>
      </c>
      <c r="Q436" s="22">
        <v>39783</v>
      </c>
      <c r="R436" s="22">
        <v>39960</v>
      </c>
      <c r="S436" s="11" t="s">
        <v>1546</v>
      </c>
      <c r="T436" s="22">
        <v>40634</v>
      </c>
      <c r="U436" s="21">
        <v>40633</v>
      </c>
      <c r="V436" s="23">
        <v>100</v>
      </c>
      <c r="W436" s="11">
        <v>2</v>
      </c>
      <c r="X436" s="11">
        <v>4</v>
      </c>
      <c r="Y436" s="25">
        <f t="shared" ca="1" si="18"/>
        <v>41</v>
      </c>
      <c r="Z436" s="25">
        <f t="shared" ca="1" si="19"/>
        <v>2</v>
      </c>
      <c r="AA436" s="26">
        <f t="shared" si="20"/>
        <v>51957</v>
      </c>
      <c r="AB436" s="26" t="s">
        <v>2761</v>
      </c>
      <c r="AC436" s="11" t="s">
        <v>53</v>
      </c>
      <c r="AD436" s="11">
        <v>2017</v>
      </c>
      <c r="AE436" s="44" t="s">
        <v>627</v>
      </c>
      <c r="AF436" s="44" t="s">
        <v>70</v>
      </c>
      <c r="AG436" s="44" t="s">
        <v>1941</v>
      </c>
      <c r="AH436" s="37" t="s">
        <v>2762</v>
      </c>
      <c r="AI436" s="15" t="s">
        <v>971</v>
      </c>
      <c r="AJ436" s="15" t="s">
        <v>1183</v>
      </c>
      <c r="AK436" s="16" t="s">
        <v>60</v>
      </c>
      <c r="AL436" s="14" t="s">
        <v>118</v>
      </c>
      <c r="AM436" s="14" t="s">
        <v>119</v>
      </c>
    </row>
    <row r="437" spans="1:39" s="31" customFormat="1" ht="30" customHeight="1">
      <c r="A437" s="11">
        <v>432</v>
      </c>
      <c r="B437" s="43" t="s">
        <v>2763</v>
      </c>
      <c r="C437" s="13">
        <f>VLOOKUP(B437,[1]Sheet1!$A$2:$B$443,2,FALSE)</f>
        <v>28078301</v>
      </c>
      <c r="D437" s="43"/>
      <c r="E437" s="44" t="s">
        <v>2764</v>
      </c>
      <c r="F437" s="44" t="s">
        <v>43</v>
      </c>
      <c r="G437" s="44" t="s">
        <v>1224</v>
      </c>
      <c r="H437" s="44" t="s">
        <v>2765</v>
      </c>
      <c r="I437" s="16" t="s">
        <v>45</v>
      </c>
      <c r="J437" s="52" t="s">
        <v>1471</v>
      </c>
      <c r="K437" s="43" t="s">
        <v>46</v>
      </c>
      <c r="L437" s="14" t="s">
        <v>47</v>
      </c>
      <c r="M437" s="49" t="s">
        <v>2766</v>
      </c>
      <c r="N437" s="46">
        <v>30525</v>
      </c>
      <c r="O437" s="52" t="s">
        <v>2705</v>
      </c>
      <c r="P437" s="14" t="s">
        <v>2706</v>
      </c>
      <c r="Q437" s="22">
        <v>39783</v>
      </c>
      <c r="R437" s="22">
        <v>39960</v>
      </c>
      <c r="S437" s="14" t="s">
        <v>1546</v>
      </c>
      <c r="T437" s="22">
        <v>40878</v>
      </c>
      <c r="U437" s="22">
        <v>40574</v>
      </c>
      <c r="V437" s="23">
        <v>100</v>
      </c>
      <c r="W437" s="11">
        <v>0</v>
      </c>
      <c r="X437" s="11">
        <v>0</v>
      </c>
      <c r="Y437" s="25">
        <f t="shared" ca="1" si="18"/>
        <v>34</v>
      </c>
      <c r="Z437" s="25">
        <f t="shared" ca="1" si="19"/>
        <v>10</v>
      </c>
      <c r="AA437" s="26">
        <f t="shared" si="20"/>
        <v>54271</v>
      </c>
      <c r="AB437" s="26" t="s">
        <v>2767</v>
      </c>
      <c r="AC437" s="11" t="s">
        <v>409</v>
      </c>
      <c r="AD437" s="11">
        <v>2014</v>
      </c>
      <c r="AE437" s="15" t="s">
        <v>289</v>
      </c>
      <c r="AF437" s="15" t="s">
        <v>70</v>
      </c>
      <c r="AG437" s="44" t="s">
        <v>314</v>
      </c>
      <c r="AH437" s="38" t="s">
        <v>2768</v>
      </c>
      <c r="AI437" s="15" t="s">
        <v>914</v>
      </c>
      <c r="AJ437" s="15" t="s">
        <v>289</v>
      </c>
      <c r="AK437" s="16" t="s">
        <v>60</v>
      </c>
      <c r="AL437" s="14" t="s">
        <v>292</v>
      </c>
      <c r="AM437" s="14" t="s">
        <v>75</v>
      </c>
    </row>
    <row r="438" spans="1:39" s="31" customFormat="1" ht="30" customHeight="1">
      <c r="A438" s="11">
        <v>433</v>
      </c>
      <c r="B438" s="43" t="s">
        <v>2769</v>
      </c>
      <c r="C438" s="13">
        <f>VLOOKUP(B438,[1]Sheet1!$A$2:$B$443,2,FALSE)</f>
        <v>31078301</v>
      </c>
      <c r="D438" s="43"/>
      <c r="E438" s="44" t="s">
        <v>2770</v>
      </c>
      <c r="F438" s="44" t="s">
        <v>43</v>
      </c>
      <c r="G438" s="44" t="s">
        <v>2771</v>
      </c>
      <c r="H438" s="44" t="s">
        <v>2772</v>
      </c>
      <c r="I438" s="16" t="s">
        <v>45</v>
      </c>
      <c r="J438" s="52" t="s">
        <v>1471</v>
      </c>
      <c r="K438" s="43" t="s">
        <v>46</v>
      </c>
      <c r="L438" s="14" t="s">
        <v>47</v>
      </c>
      <c r="M438" s="49" t="s">
        <v>545</v>
      </c>
      <c r="N438" s="46">
        <v>30528</v>
      </c>
      <c r="O438" s="52" t="s">
        <v>2705</v>
      </c>
      <c r="P438" s="14" t="s">
        <v>2706</v>
      </c>
      <c r="Q438" s="22">
        <v>39783</v>
      </c>
      <c r="R438" s="22">
        <v>39966</v>
      </c>
      <c r="S438" s="14" t="s">
        <v>1546</v>
      </c>
      <c r="T438" s="22">
        <v>42005</v>
      </c>
      <c r="U438" s="21">
        <v>42004</v>
      </c>
      <c r="V438" s="23">
        <v>100</v>
      </c>
      <c r="W438" s="11">
        <v>6</v>
      </c>
      <c r="X438" s="11">
        <v>1</v>
      </c>
      <c r="Y438" s="25">
        <f t="shared" ca="1" si="18"/>
        <v>34</v>
      </c>
      <c r="Z438" s="25">
        <f t="shared" ca="1" si="19"/>
        <v>10</v>
      </c>
      <c r="AA438" s="26">
        <f t="shared" si="20"/>
        <v>54271</v>
      </c>
      <c r="AB438" s="26" t="s">
        <v>2773</v>
      </c>
      <c r="AC438" s="11" t="s">
        <v>2774</v>
      </c>
      <c r="AD438" s="11">
        <v>2007</v>
      </c>
      <c r="AE438" s="44" t="s">
        <v>2775</v>
      </c>
      <c r="AF438" s="15" t="s">
        <v>70</v>
      </c>
      <c r="AG438" s="44" t="s">
        <v>1078</v>
      </c>
      <c r="AH438" s="59" t="s">
        <v>43</v>
      </c>
      <c r="AI438" s="44"/>
      <c r="AJ438" s="44" t="s">
        <v>2775</v>
      </c>
      <c r="AK438" s="16" t="s">
        <v>60</v>
      </c>
      <c r="AL438" s="14" t="s">
        <v>381</v>
      </c>
      <c r="AM438" s="14" t="s">
        <v>119</v>
      </c>
    </row>
    <row r="439" spans="1:39" s="64" customFormat="1" ht="12.95" customHeight="1">
      <c r="B439" s="65"/>
      <c r="C439" s="65"/>
      <c r="D439" s="65"/>
      <c r="E439" s="66"/>
      <c r="F439" s="66"/>
      <c r="G439" s="66"/>
      <c r="H439" s="66"/>
      <c r="I439" s="66"/>
      <c r="J439" s="66"/>
      <c r="K439" s="65"/>
      <c r="L439" s="65"/>
      <c r="M439" s="67"/>
      <c r="N439" s="66"/>
      <c r="O439" s="66"/>
      <c r="P439" s="65"/>
      <c r="Q439" s="68"/>
      <c r="R439" s="69"/>
      <c r="S439" s="65"/>
      <c r="T439" s="68"/>
      <c r="U439" s="68"/>
      <c r="V439" s="68"/>
      <c r="W439" s="65"/>
      <c r="X439" s="65"/>
      <c r="Y439" s="65"/>
      <c r="Z439" s="65"/>
      <c r="AA439" s="65"/>
      <c r="AB439" s="65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</row>
    <row r="440" spans="1:39" s="64" customFormat="1" ht="12.95" customHeight="1">
      <c r="B440" s="65"/>
      <c r="C440" s="65"/>
      <c r="D440" s="65"/>
      <c r="E440" s="66"/>
      <c r="F440" s="66"/>
      <c r="G440" s="66"/>
      <c r="H440" s="66"/>
      <c r="I440" s="66"/>
      <c r="J440" s="66"/>
      <c r="K440" s="65"/>
      <c r="L440" s="65"/>
      <c r="M440" s="67"/>
      <c r="N440" s="66"/>
      <c r="O440" s="66"/>
      <c r="P440" s="65"/>
      <c r="Q440" s="68"/>
      <c r="R440" s="69"/>
      <c r="S440" s="65"/>
      <c r="T440" s="68"/>
      <c r="U440" s="68"/>
      <c r="V440" s="68"/>
      <c r="W440" s="65"/>
      <c r="X440" s="65"/>
      <c r="Y440" s="65"/>
      <c r="Z440" s="65"/>
      <c r="AA440" s="65"/>
      <c r="AB440" s="65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</row>
    <row r="441" spans="1:39" s="64" customFormat="1" ht="12.95" customHeight="1">
      <c r="B441" s="65"/>
      <c r="C441" s="65"/>
      <c r="D441" s="65"/>
      <c r="E441" s="66"/>
      <c r="F441" s="66"/>
      <c r="G441" s="66"/>
      <c r="H441" s="66"/>
      <c r="I441" s="66"/>
      <c r="J441" s="66"/>
      <c r="K441" s="65"/>
      <c r="L441" s="65"/>
      <c r="M441" s="67"/>
      <c r="N441" s="66"/>
      <c r="O441" s="66"/>
      <c r="P441" s="65"/>
      <c r="Q441" s="68"/>
      <c r="R441" s="69"/>
      <c r="S441" s="65"/>
      <c r="T441" s="68"/>
      <c r="U441" s="68"/>
      <c r="V441" s="68"/>
      <c r="W441" s="65"/>
      <c r="X441" s="65"/>
      <c r="Y441" s="65"/>
      <c r="Z441" s="65"/>
      <c r="AA441" s="65"/>
      <c r="AB441" s="65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</row>
    <row r="442" spans="1:39" s="64" customFormat="1" ht="12.95" customHeight="1">
      <c r="B442" s="65"/>
      <c r="C442" s="65"/>
      <c r="D442" s="65"/>
      <c r="E442" s="66"/>
      <c r="F442" s="66"/>
      <c r="G442" s="66"/>
      <c r="H442" s="66"/>
      <c r="I442" s="66"/>
      <c r="J442" s="66"/>
      <c r="K442" s="65"/>
      <c r="L442" s="65"/>
      <c r="M442" s="67"/>
      <c r="N442" s="66"/>
      <c r="O442" s="66"/>
      <c r="P442" s="65"/>
      <c r="Q442" s="68"/>
      <c r="R442" s="69"/>
      <c r="S442" s="65"/>
      <c r="T442" s="68"/>
      <c r="U442" s="68"/>
      <c r="V442" s="68"/>
      <c r="W442" s="65"/>
      <c r="X442" s="65"/>
      <c r="Y442" s="65"/>
      <c r="Z442" s="65"/>
      <c r="AA442" s="65"/>
      <c r="AB442" s="65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</row>
    <row r="443" spans="1:39" s="64" customFormat="1" ht="12.95" customHeight="1">
      <c r="B443" s="65"/>
      <c r="C443" s="65"/>
      <c r="D443" s="65"/>
      <c r="E443" s="66"/>
      <c r="F443" s="66"/>
      <c r="G443" s="66"/>
      <c r="H443" s="66"/>
      <c r="I443" s="66"/>
      <c r="J443" s="66"/>
      <c r="K443" s="65"/>
      <c r="L443" s="65"/>
      <c r="M443" s="67"/>
      <c r="N443" s="66"/>
      <c r="O443" s="66"/>
      <c r="P443" s="65"/>
      <c r="Q443" s="68"/>
      <c r="R443" s="69"/>
      <c r="S443" s="65"/>
      <c r="T443" s="68"/>
      <c r="U443" s="68"/>
      <c r="V443" s="68"/>
      <c r="W443" s="65"/>
      <c r="X443" s="65"/>
      <c r="Y443" s="65"/>
      <c r="Z443" s="65"/>
      <c r="AA443" s="65"/>
      <c r="AB443" s="65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</row>
    <row r="444" spans="1:39" s="64" customFormat="1" ht="12.95" customHeight="1">
      <c r="B444" s="65"/>
      <c r="C444" s="65"/>
      <c r="D444" s="65"/>
      <c r="E444" s="66"/>
      <c r="F444" s="66"/>
      <c r="G444" s="66"/>
      <c r="H444" s="66"/>
      <c r="I444" s="66"/>
      <c r="J444" s="66"/>
      <c r="K444" s="65"/>
      <c r="L444" s="65"/>
      <c r="M444" s="67"/>
      <c r="N444" s="66"/>
      <c r="O444" s="66"/>
      <c r="P444" s="65"/>
      <c r="Q444" s="68"/>
      <c r="R444" s="69"/>
      <c r="S444" s="65"/>
      <c r="T444" s="68"/>
      <c r="U444" s="68"/>
      <c r="V444" s="68"/>
      <c r="W444" s="65"/>
      <c r="X444" s="65"/>
      <c r="Y444" s="65"/>
      <c r="Z444" s="65"/>
      <c r="AA444" s="65"/>
      <c r="AB444" s="65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</row>
    <row r="445" spans="1:39" s="64" customFormat="1" ht="12.95" customHeight="1">
      <c r="B445" s="65"/>
      <c r="C445" s="65"/>
      <c r="D445" s="65"/>
      <c r="E445" s="66"/>
      <c r="F445" s="66"/>
      <c r="G445" s="66"/>
      <c r="H445" s="66"/>
      <c r="I445" s="66"/>
      <c r="J445" s="66"/>
      <c r="K445" s="65"/>
      <c r="L445" s="65"/>
      <c r="M445" s="67"/>
      <c r="N445" s="66"/>
      <c r="O445" s="66"/>
      <c r="P445" s="65"/>
      <c r="Q445" s="68"/>
      <c r="R445" s="69"/>
      <c r="S445" s="65"/>
      <c r="T445" s="68"/>
      <c r="U445" s="68"/>
      <c r="V445" s="68"/>
      <c r="W445" s="65"/>
      <c r="X445" s="65"/>
      <c r="Y445" s="65"/>
      <c r="Z445" s="65"/>
      <c r="AA445" s="65"/>
      <c r="AB445" s="65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</row>
    <row r="446" spans="1:39" s="64" customFormat="1" ht="12.95" customHeight="1">
      <c r="B446" s="65"/>
      <c r="C446" s="65"/>
      <c r="D446" s="65"/>
      <c r="E446" s="66"/>
      <c r="F446" s="66"/>
      <c r="G446" s="66"/>
      <c r="H446" s="66"/>
      <c r="I446" s="66"/>
      <c r="J446" s="66"/>
      <c r="K446" s="65"/>
      <c r="L446" s="65"/>
      <c r="M446" s="67"/>
      <c r="N446" s="66"/>
      <c r="O446" s="66"/>
      <c r="P446" s="65"/>
      <c r="Q446" s="68"/>
      <c r="R446" s="69"/>
      <c r="S446" s="65"/>
      <c r="T446" s="68"/>
      <c r="U446" s="68"/>
      <c r="V446" s="68"/>
      <c r="W446" s="65"/>
      <c r="X446" s="65"/>
      <c r="Y446" s="65"/>
      <c r="Z446" s="65"/>
      <c r="AA446" s="65"/>
      <c r="AB446" s="65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</row>
    <row r="447" spans="1:39" s="64" customFormat="1" ht="12.95" customHeight="1">
      <c r="B447" s="65"/>
      <c r="C447" s="65"/>
      <c r="D447" s="65"/>
      <c r="E447" s="66"/>
      <c r="F447" s="66"/>
      <c r="G447" s="66"/>
      <c r="H447" s="66"/>
      <c r="I447" s="66"/>
      <c r="J447" s="66"/>
      <c r="K447" s="65"/>
      <c r="L447" s="65"/>
      <c r="M447" s="67"/>
      <c r="N447" s="66"/>
      <c r="O447" s="66"/>
      <c r="P447" s="65"/>
      <c r="Q447" s="68"/>
      <c r="R447" s="69"/>
      <c r="S447" s="65"/>
      <c r="T447" s="68"/>
      <c r="U447" s="68"/>
      <c r="V447" s="68"/>
      <c r="W447" s="65"/>
      <c r="X447" s="65"/>
      <c r="Y447" s="65"/>
      <c r="Z447" s="65"/>
      <c r="AA447" s="65"/>
      <c r="AB447" s="65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</row>
    <row r="448" spans="1:39" s="64" customFormat="1" ht="12.95" customHeight="1">
      <c r="B448" s="65"/>
      <c r="C448" s="65"/>
      <c r="D448" s="65"/>
      <c r="E448" s="66"/>
      <c r="F448" s="66"/>
      <c r="G448" s="66"/>
      <c r="H448" s="66"/>
      <c r="I448" s="66"/>
      <c r="J448" s="66"/>
      <c r="K448" s="65"/>
      <c r="L448" s="65"/>
      <c r="M448" s="67"/>
      <c r="N448" s="66"/>
      <c r="O448" s="66"/>
      <c r="P448" s="65"/>
      <c r="Q448" s="68"/>
      <c r="R448" s="69"/>
      <c r="S448" s="65"/>
      <c r="T448" s="68"/>
      <c r="U448" s="68"/>
      <c r="V448" s="68"/>
      <c r="W448" s="65"/>
      <c r="X448" s="65"/>
      <c r="Y448" s="65"/>
      <c r="Z448" s="65"/>
      <c r="AA448" s="65"/>
      <c r="AB448" s="65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</row>
    <row r="449" spans="2:39" s="64" customFormat="1" ht="12.95" customHeight="1">
      <c r="B449" s="65"/>
      <c r="C449" s="65"/>
      <c r="D449" s="65"/>
      <c r="E449" s="66"/>
      <c r="F449" s="66"/>
      <c r="G449" s="66"/>
      <c r="H449" s="66"/>
      <c r="I449" s="66"/>
      <c r="J449" s="66"/>
      <c r="K449" s="65"/>
      <c r="L449" s="65"/>
      <c r="M449" s="67"/>
      <c r="N449" s="66"/>
      <c r="O449" s="66"/>
      <c r="P449" s="65"/>
      <c r="Q449" s="68"/>
      <c r="R449" s="69"/>
      <c r="S449" s="65"/>
      <c r="T449" s="68"/>
      <c r="U449" s="68"/>
      <c r="V449" s="68"/>
      <c r="W449" s="65"/>
      <c r="X449" s="65"/>
      <c r="Y449" s="65"/>
      <c r="Z449" s="65"/>
      <c r="AA449" s="65"/>
      <c r="AB449" s="65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</row>
    <row r="450" spans="2:39" s="64" customFormat="1" ht="12.95" customHeight="1">
      <c r="B450" s="65"/>
      <c r="C450" s="65"/>
      <c r="D450" s="65"/>
      <c r="E450" s="66"/>
      <c r="F450" s="66"/>
      <c r="G450" s="66"/>
      <c r="H450" s="66"/>
      <c r="I450" s="66"/>
      <c r="J450" s="66"/>
      <c r="K450" s="65"/>
      <c r="L450" s="65"/>
      <c r="M450" s="67"/>
      <c r="N450" s="66"/>
      <c r="O450" s="66"/>
      <c r="P450" s="65"/>
      <c r="Q450" s="68"/>
      <c r="R450" s="69"/>
      <c r="S450" s="65"/>
      <c r="T450" s="68"/>
      <c r="U450" s="68"/>
      <c r="V450" s="68"/>
      <c r="W450" s="65"/>
      <c r="X450" s="65"/>
      <c r="Y450" s="65"/>
      <c r="Z450" s="65"/>
      <c r="AA450" s="65"/>
      <c r="AB450" s="65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</row>
    <row r="451" spans="2:39" s="64" customFormat="1" ht="12.95" customHeight="1">
      <c r="B451" s="65"/>
      <c r="C451" s="65"/>
      <c r="D451" s="65"/>
      <c r="E451" s="66"/>
      <c r="F451" s="66"/>
      <c r="G451" s="66"/>
      <c r="H451" s="66"/>
      <c r="I451" s="66"/>
      <c r="J451" s="66"/>
      <c r="K451" s="65"/>
      <c r="L451" s="65"/>
      <c r="M451" s="67"/>
      <c r="N451" s="66"/>
      <c r="O451" s="66"/>
      <c r="P451" s="65"/>
      <c r="Q451" s="68"/>
      <c r="R451" s="69"/>
      <c r="S451" s="65"/>
      <c r="T451" s="68"/>
      <c r="U451" s="68"/>
      <c r="V451" s="68"/>
      <c r="W451" s="65"/>
      <c r="X451" s="65"/>
      <c r="Y451" s="65"/>
      <c r="Z451" s="65"/>
      <c r="AA451" s="65"/>
      <c r="AB451" s="65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</row>
    <row r="452" spans="2:39" s="64" customFormat="1" ht="12.95" customHeight="1">
      <c r="B452" s="65"/>
      <c r="C452" s="65"/>
      <c r="D452" s="65"/>
      <c r="E452" s="66"/>
      <c r="F452" s="66"/>
      <c r="G452" s="66"/>
      <c r="H452" s="66"/>
      <c r="I452" s="66"/>
      <c r="J452" s="66"/>
      <c r="K452" s="65"/>
      <c r="L452" s="65"/>
      <c r="M452" s="67"/>
      <c r="N452" s="66"/>
      <c r="O452" s="66"/>
      <c r="P452" s="65"/>
      <c r="Q452" s="68"/>
      <c r="R452" s="69"/>
      <c r="S452" s="65"/>
      <c r="T452" s="68"/>
      <c r="U452" s="68"/>
      <c r="V452" s="68"/>
      <c r="W452" s="65"/>
      <c r="X452" s="65"/>
      <c r="Y452" s="65"/>
      <c r="Z452" s="65"/>
      <c r="AA452" s="65"/>
      <c r="AB452" s="65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</row>
    <row r="453" spans="2:39" s="64" customFormat="1" ht="12.95" customHeight="1">
      <c r="B453" s="65"/>
      <c r="C453" s="65"/>
      <c r="D453" s="65"/>
      <c r="E453" s="66"/>
      <c r="F453" s="66"/>
      <c r="G453" s="66"/>
      <c r="H453" s="66"/>
      <c r="I453" s="66"/>
      <c r="J453" s="66"/>
      <c r="K453" s="65"/>
      <c r="L453" s="65"/>
      <c r="M453" s="67"/>
      <c r="N453" s="66"/>
      <c r="O453" s="66"/>
      <c r="P453" s="65"/>
      <c r="Q453" s="68"/>
      <c r="R453" s="69"/>
      <c r="S453" s="65"/>
      <c r="T453" s="68"/>
      <c r="U453" s="68"/>
      <c r="V453" s="68"/>
      <c r="W453" s="65"/>
      <c r="X453" s="65"/>
      <c r="Y453" s="65"/>
      <c r="Z453" s="65"/>
      <c r="AA453" s="65"/>
      <c r="AB453" s="65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</row>
    <row r="454" spans="2:39" s="64" customFormat="1" ht="12.95" customHeight="1">
      <c r="B454" s="65"/>
      <c r="C454" s="65"/>
      <c r="D454" s="65"/>
      <c r="E454" s="66"/>
      <c r="F454" s="66"/>
      <c r="G454" s="66"/>
      <c r="H454" s="66"/>
      <c r="I454" s="66"/>
      <c r="J454" s="66"/>
      <c r="K454" s="65"/>
      <c r="L454" s="65"/>
      <c r="M454" s="67"/>
      <c r="N454" s="66"/>
      <c r="O454" s="66"/>
      <c r="P454" s="65"/>
      <c r="Q454" s="68"/>
      <c r="R454" s="69"/>
      <c r="S454" s="65"/>
      <c r="T454" s="68"/>
      <c r="U454" s="68"/>
      <c r="V454" s="68"/>
      <c r="W454" s="65"/>
      <c r="X454" s="65"/>
      <c r="Y454" s="65"/>
      <c r="Z454" s="65"/>
      <c r="AA454" s="65"/>
      <c r="AB454" s="65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</row>
    <row r="455" spans="2:39" s="64" customFormat="1" ht="12.95" customHeight="1">
      <c r="B455" s="65"/>
      <c r="C455" s="65"/>
      <c r="D455" s="65"/>
      <c r="E455" s="66"/>
      <c r="F455" s="66"/>
      <c r="G455" s="66"/>
      <c r="H455" s="66"/>
      <c r="I455" s="66"/>
      <c r="J455" s="66"/>
      <c r="K455" s="65"/>
      <c r="L455" s="65"/>
      <c r="M455" s="67"/>
      <c r="N455" s="66"/>
      <c r="O455" s="66"/>
      <c r="P455" s="65"/>
      <c r="Q455" s="68"/>
      <c r="R455" s="69"/>
      <c r="S455" s="65"/>
      <c r="T455" s="68"/>
      <c r="U455" s="68"/>
      <c r="V455" s="68"/>
      <c r="W455" s="65"/>
      <c r="X455" s="65"/>
      <c r="Y455" s="65"/>
      <c r="Z455" s="65"/>
      <c r="AA455" s="65"/>
      <c r="AB455" s="65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</row>
    <row r="456" spans="2:39" s="64" customFormat="1" ht="12.95" customHeight="1">
      <c r="B456" s="65"/>
      <c r="C456" s="65"/>
      <c r="D456" s="65"/>
      <c r="E456" s="66"/>
      <c r="F456" s="66"/>
      <c r="G456" s="66"/>
      <c r="H456" s="66"/>
      <c r="I456" s="66"/>
      <c r="J456" s="66"/>
      <c r="K456" s="65"/>
      <c r="L456" s="65"/>
      <c r="M456" s="67"/>
      <c r="N456" s="66"/>
      <c r="O456" s="66"/>
      <c r="P456" s="65"/>
      <c r="Q456" s="68"/>
      <c r="R456" s="69"/>
      <c r="S456" s="65"/>
      <c r="T456" s="68"/>
      <c r="U456" s="68"/>
      <c r="V456" s="68"/>
      <c r="W456" s="65"/>
      <c r="X456" s="65"/>
      <c r="Y456" s="65"/>
      <c r="Z456" s="65"/>
      <c r="AA456" s="65"/>
      <c r="AB456" s="65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</row>
    <row r="457" spans="2:39" s="64" customFormat="1" ht="12.95" customHeight="1">
      <c r="B457" s="65"/>
      <c r="C457" s="65"/>
      <c r="D457" s="65"/>
      <c r="E457" s="66"/>
      <c r="F457" s="66"/>
      <c r="G457" s="66"/>
      <c r="H457" s="66"/>
      <c r="I457" s="66"/>
      <c r="J457" s="66"/>
      <c r="K457" s="65"/>
      <c r="L457" s="65"/>
      <c r="M457" s="67"/>
      <c r="N457" s="66"/>
      <c r="O457" s="66"/>
      <c r="P457" s="65"/>
      <c r="Q457" s="68"/>
      <c r="R457" s="69"/>
      <c r="S457" s="65"/>
      <c r="T457" s="68"/>
      <c r="U457" s="68"/>
      <c r="V457" s="68"/>
      <c r="W457" s="65"/>
      <c r="X457" s="65"/>
      <c r="Y457" s="65"/>
      <c r="Z457" s="65"/>
      <c r="AA457" s="65"/>
      <c r="AB457" s="65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</row>
    <row r="458" spans="2:39" s="64" customFormat="1" ht="12.95" customHeight="1">
      <c r="B458" s="65"/>
      <c r="C458" s="65"/>
      <c r="D458" s="65"/>
      <c r="E458" s="66"/>
      <c r="F458" s="66"/>
      <c r="G458" s="66"/>
      <c r="H458" s="66"/>
      <c r="I458" s="66"/>
      <c r="J458" s="66"/>
      <c r="K458" s="65"/>
      <c r="L458" s="65"/>
      <c r="M458" s="67"/>
      <c r="N458" s="66"/>
      <c r="O458" s="66"/>
      <c r="P458" s="65"/>
      <c r="Q458" s="68"/>
      <c r="R458" s="69"/>
      <c r="S458" s="65"/>
      <c r="T458" s="68"/>
      <c r="U458" s="68"/>
      <c r="V458" s="68"/>
      <c r="W458" s="65"/>
      <c r="X458" s="65"/>
      <c r="Y458" s="65"/>
      <c r="Z458" s="65"/>
      <c r="AA458" s="65"/>
      <c r="AB458" s="65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</row>
    <row r="459" spans="2:39" s="64" customFormat="1" ht="12.95" customHeight="1">
      <c r="B459" s="65"/>
      <c r="C459" s="65"/>
      <c r="D459" s="65"/>
      <c r="E459" s="66"/>
      <c r="F459" s="66"/>
      <c r="G459" s="66"/>
      <c r="H459" s="66"/>
      <c r="I459" s="66"/>
      <c r="J459" s="66"/>
      <c r="K459" s="65"/>
      <c r="L459" s="65"/>
      <c r="M459" s="67"/>
      <c r="N459" s="66"/>
      <c r="O459" s="66"/>
      <c r="P459" s="65"/>
      <c r="Q459" s="68"/>
      <c r="R459" s="69"/>
      <c r="S459" s="65"/>
      <c r="T459" s="68"/>
      <c r="U459" s="68"/>
      <c r="V459" s="68"/>
      <c r="W459" s="65"/>
      <c r="X459" s="65"/>
      <c r="Y459" s="65"/>
      <c r="Z459" s="65"/>
      <c r="AA459" s="65"/>
      <c r="AB459" s="65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</row>
    <row r="460" spans="2:39" s="64" customFormat="1" ht="12.95" customHeight="1">
      <c r="B460" s="65"/>
      <c r="C460" s="65"/>
      <c r="D460" s="65"/>
      <c r="E460" s="66"/>
      <c r="F460" s="66"/>
      <c r="G460" s="66"/>
      <c r="H460" s="66"/>
      <c r="I460" s="66"/>
      <c r="J460" s="66"/>
      <c r="K460" s="65"/>
      <c r="L460" s="65"/>
      <c r="M460" s="67"/>
      <c r="N460" s="66"/>
      <c r="O460" s="66"/>
      <c r="P460" s="65"/>
      <c r="Q460" s="68"/>
      <c r="R460" s="69"/>
      <c r="S460" s="65"/>
      <c r="T460" s="68"/>
      <c r="U460" s="68"/>
      <c r="V460" s="68"/>
      <c r="W460" s="65"/>
      <c r="X460" s="65"/>
      <c r="Y460" s="65"/>
      <c r="Z460" s="65"/>
      <c r="AA460" s="65"/>
      <c r="AB460" s="65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</row>
    <row r="461" spans="2:39" s="64" customFormat="1" ht="12.95" customHeight="1">
      <c r="B461" s="65"/>
      <c r="C461" s="65"/>
      <c r="D461" s="65"/>
      <c r="E461" s="66"/>
      <c r="F461" s="66"/>
      <c r="G461" s="66"/>
      <c r="H461" s="66"/>
      <c r="I461" s="66"/>
      <c r="J461" s="66"/>
      <c r="K461" s="65"/>
      <c r="L461" s="65"/>
      <c r="M461" s="67"/>
      <c r="N461" s="66"/>
      <c r="O461" s="66"/>
      <c r="P461" s="65"/>
      <c r="Q461" s="68"/>
      <c r="R461" s="69"/>
      <c r="S461" s="65"/>
      <c r="T461" s="68"/>
      <c r="U461" s="68"/>
      <c r="V461" s="68"/>
      <c r="W461" s="65"/>
      <c r="X461" s="65"/>
      <c r="Y461" s="65"/>
      <c r="Z461" s="65"/>
      <c r="AA461" s="65"/>
      <c r="AB461" s="65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</row>
    <row r="462" spans="2:39" s="64" customFormat="1" ht="12.95" customHeight="1">
      <c r="B462" s="65"/>
      <c r="C462" s="65"/>
      <c r="D462" s="65"/>
      <c r="E462" s="66"/>
      <c r="F462" s="66"/>
      <c r="G462" s="66"/>
      <c r="H462" s="66"/>
      <c r="I462" s="66"/>
      <c r="J462" s="66"/>
      <c r="K462" s="65"/>
      <c r="L462" s="65"/>
      <c r="M462" s="67"/>
      <c r="N462" s="66"/>
      <c r="O462" s="66"/>
      <c r="P462" s="65"/>
      <c r="Q462" s="68"/>
      <c r="R462" s="69"/>
      <c r="S462" s="65"/>
      <c r="T462" s="68"/>
      <c r="U462" s="68"/>
      <c r="V462" s="68"/>
      <c r="W462" s="65"/>
      <c r="X462" s="65"/>
      <c r="Y462" s="65"/>
      <c r="Z462" s="65"/>
      <c r="AA462" s="65"/>
      <c r="AB462" s="65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</row>
    <row r="463" spans="2:39" s="64" customFormat="1" ht="12.95" customHeight="1">
      <c r="B463" s="65"/>
      <c r="C463" s="65"/>
      <c r="D463" s="65"/>
      <c r="E463" s="66"/>
      <c r="F463" s="66"/>
      <c r="G463" s="66"/>
      <c r="H463" s="66"/>
      <c r="I463" s="66"/>
      <c r="J463" s="66"/>
      <c r="K463" s="65"/>
      <c r="L463" s="65"/>
      <c r="M463" s="67"/>
      <c r="N463" s="66"/>
      <c r="O463" s="66"/>
      <c r="P463" s="65"/>
      <c r="Q463" s="68"/>
      <c r="R463" s="69"/>
      <c r="S463" s="65"/>
      <c r="T463" s="68"/>
      <c r="U463" s="68"/>
      <c r="V463" s="68"/>
      <c r="W463" s="65"/>
      <c r="X463" s="65"/>
      <c r="Y463" s="65"/>
      <c r="Z463" s="65"/>
      <c r="AA463" s="65"/>
      <c r="AB463" s="65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</row>
    <row r="464" spans="2:39" s="64" customFormat="1" ht="12.95" customHeight="1">
      <c r="B464" s="65"/>
      <c r="C464" s="65"/>
      <c r="D464" s="65"/>
      <c r="E464" s="66"/>
      <c r="F464" s="66"/>
      <c r="G464" s="66"/>
      <c r="H464" s="66"/>
      <c r="I464" s="66"/>
      <c r="J464" s="66"/>
      <c r="K464" s="65"/>
      <c r="L464" s="65"/>
      <c r="M464" s="67"/>
      <c r="N464" s="66"/>
      <c r="O464" s="66"/>
      <c r="P464" s="65"/>
      <c r="Q464" s="68"/>
      <c r="R464" s="69"/>
      <c r="S464" s="65"/>
      <c r="T464" s="68"/>
      <c r="U464" s="68"/>
      <c r="V464" s="68"/>
      <c r="W464" s="65"/>
      <c r="X464" s="65"/>
      <c r="Y464" s="65"/>
      <c r="Z464" s="65"/>
      <c r="AA464" s="65"/>
      <c r="AB464" s="65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</row>
    <row r="465" spans="2:39" s="64" customFormat="1" ht="12.95" customHeight="1">
      <c r="B465" s="65"/>
      <c r="C465" s="65"/>
      <c r="D465" s="65"/>
      <c r="E465" s="66"/>
      <c r="F465" s="66"/>
      <c r="G465" s="66"/>
      <c r="H465" s="66"/>
      <c r="I465" s="66"/>
      <c r="J465" s="66"/>
      <c r="K465" s="65"/>
      <c r="L465" s="65"/>
      <c r="M465" s="67"/>
      <c r="N465" s="66"/>
      <c r="O465" s="66"/>
      <c r="P465" s="65"/>
      <c r="Q465" s="68"/>
      <c r="R465" s="69"/>
      <c r="S465" s="65"/>
      <c r="T465" s="68"/>
      <c r="U465" s="68"/>
      <c r="V465" s="68"/>
      <c r="W465" s="65"/>
      <c r="X465" s="65"/>
      <c r="Y465" s="65"/>
      <c r="Z465" s="65"/>
      <c r="AA465" s="65"/>
      <c r="AB465" s="65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</row>
    <row r="466" spans="2:39" s="64" customFormat="1" ht="12.95" customHeight="1">
      <c r="B466" s="65"/>
      <c r="C466" s="65"/>
      <c r="D466" s="65"/>
      <c r="E466" s="66"/>
      <c r="F466" s="66"/>
      <c r="G466" s="66"/>
      <c r="H466" s="66"/>
      <c r="I466" s="66"/>
      <c r="J466" s="66"/>
      <c r="K466" s="65"/>
      <c r="L466" s="65"/>
      <c r="M466" s="67"/>
      <c r="N466" s="66"/>
      <c r="O466" s="66"/>
      <c r="P466" s="65"/>
      <c r="Q466" s="68"/>
      <c r="R466" s="69"/>
      <c r="S466" s="65"/>
      <c r="T466" s="68"/>
      <c r="U466" s="68"/>
      <c r="V466" s="68"/>
      <c r="W466" s="65"/>
      <c r="X466" s="65"/>
      <c r="Y466" s="65"/>
      <c r="Z466" s="65"/>
      <c r="AA466" s="65"/>
      <c r="AB466" s="65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</row>
    <row r="467" spans="2:39" s="64" customFormat="1" ht="12.95" customHeight="1">
      <c r="B467" s="65"/>
      <c r="C467" s="65"/>
      <c r="D467" s="65"/>
      <c r="E467" s="66"/>
      <c r="F467" s="66"/>
      <c r="G467" s="66"/>
      <c r="H467" s="66"/>
      <c r="I467" s="66"/>
      <c r="J467" s="66"/>
      <c r="K467" s="65"/>
      <c r="L467" s="65"/>
      <c r="M467" s="67"/>
      <c r="N467" s="66"/>
      <c r="O467" s="66"/>
      <c r="P467" s="65"/>
      <c r="Q467" s="68"/>
      <c r="R467" s="69"/>
      <c r="S467" s="65"/>
      <c r="T467" s="68"/>
      <c r="U467" s="68"/>
      <c r="V467" s="68"/>
      <c r="W467" s="65"/>
      <c r="X467" s="65"/>
      <c r="Y467" s="65"/>
      <c r="Z467" s="65"/>
      <c r="AA467" s="65"/>
      <c r="AB467" s="65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</row>
    <row r="468" spans="2:39" s="64" customFormat="1" ht="12.95" customHeight="1">
      <c r="B468" s="65"/>
      <c r="C468" s="65"/>
      <c r="D468" s="65"/>
      <c r="E468" s="66"/>
      <c r="F468" s="66"/>
      <c r="G468" s="66"/>
      <c r="H468" s="66"/>
      <c r="I468" s="66"/>
      <c r="J468" s="66"/>
      <c r="K468" s="65"/>
      <c r="L468" s="65"/>
      <c r="M468" s="67"/>
      <c r="N468" s="66"/>
      <c r="O468" s="66"/>
      <c r="P468" s="65"/>
      <c r="Q468" s="68"/>
      <c r="R468" s="69"/>
      <c r="S468" s="65"/>
      <c r="T468" s="68"/>
      <c r="U468" s="68"/>
      <c r="V468" s="68"/>
      <c r="W468" s="65"/>
      <c r="X468" s="65"/>
      <c r="Y468" s="65"/>
      <c r="Z468" s="65"/>
      <c r="AA468" s="65"/>
      <c r="AB468" s="65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</row>
    <row r="469" spans="2:39" s="64" customFormat="1" ht="12.95" customHeight="1">
      <c r="B469" s="65"/>
      <c r="C469" s="65"/>
      <c r="D469" s="65"/>
      <c r="E469" s="66"/>
      <c r="F469" s="66"/>
      <c r="G469" s="66"/>
      <c r="H469" s="66"/>
      <c r="I469" s="66"/>
      <c r="J469" s="66"/>
      <c r="K469" s="65"/>
      <c r="L469" s="65"/>
      <c r="M469" s="67"/>
      <c r="N469" s="66"/>
      <c r="O469" s="66"/>
      <c r="P469" s="65"/>
      <c r="Q469" s="68"/>
      <c r="R469" s="69"/>
      <c r="S469" s="65"/>
      <c r="T469" s="68"/>
      <c r="U469" s="68"/>
      <c r="V469" s="68"/>
      <c r="W469" s="65"/>
      <c r="X469" s="65"/>
      <c r="Y469" s="65"/>
      <c r="Z469" s="65"/>
      <c r="AA469" s="65"/>
      <c r="AB469" s="65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</row>
    <row r="470" spans="2:39" s="64" customFormat="1" ht="12.95" customHeight="1">
      <c r="B470" s="65"/>
      <c r="C470" s="65"/>
      <c r="D470" s="65"/>
      <c r="E470" s="66"/>
      <c r="F470" s="66"/>
      <c r="G470" s="66"/>
      <c r="H470" s="66"/>
      <c r="I470" s="66"/>
      <c r="J470" s="66"/>
      <c r="K470" s="65"/>
      <c r="L470" s="65"/>
      <c r="M470" s="67"/>
      <c r="N470" s="66"/>
      <c r="O470" s="66"/>
      <c r="P470" s="65"/>
      <c r="Q470" s="68"/>
      <c r="R470" s="69"/>
      <c r="S470" s="65"/>
      <c r="T470" s="68"/>
      <c r="U470" s="68"/>
      <c r="V470" s="68"/>
      <c r="W470" s="65"/>
      <c r="X470" s="65"/>
      <c r="Y470" s="65"/>
      <c r="Z470" s="65"/>
      <c r="AA470" s="65"/>
      <c r="AB470" s="65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</row>
    <row r="471" spans="2:39" s="64" customFormat="1" ht="12.95" customHeight="1">
      <c r="B471" s="65"/>
      <c r="C471" s="65"/>
      <c r="D471" s="65"/>
      <c r="E471" s="66"/>
      <c r="F471" s="66"/>
      <c r="G471" s="66"/>
      <c r="H471" s="66"/>
      <c r="I471" s="66"/>
      <c r="J471" s="66"/>
      <c r="K471" s="65"/>
      <c r="L471" s="65"/>
      <c r="M471" s="67"/>
      <c r="N471" s="66"/>
      <c r="O471" s="66"/>
      <c r="P471" s="65"/>
      <c r="Q471" s="68"/>
      <c r="R471" s="69"/>
      <c r="S471" s="65"/>
      <c r="T471" s="68"/>
      <c r="U471" s="68"/>
      <c r="V471" s="68"/>
      <c r="W471" s="65"/>
      <c r="X471" s="65"/>
      <c r="Y471" s="65"/>
      <c r="Z471" s="65"/>
      <c r="AA471" s="65"/>
      <c r="AB471" s="65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</row>
    <row r="472" spans="2:39" s="64" customFormat="1" ht="12.95" customHeight="1">
      <c r="B472" s="65"/>
      <c r="C472" s="65"/>
      <c r="D472" s="65"/>
      <c r="E472" s="66"/>
      <c r="F472" s="66"/>
      <c r="G472" s="66"/>
      <c r="H472" s="66"/>
      <c r="I472" s="66"/>
      <c r="J472" s="66"/>
      <c r="K472" s="65"/>
      <c r="L472" s="65"/>
      <c r="M472" s="67"/>
      <c r="N472" s="66"/>
      <c r="O472" s="66"/>
      <c r="P472" s="65"/>
      <c r="Q472" s="68"/>
      <c r="R472" s="69"/>
      <c r="S472" s="65"/>
      <c r="T472" s="68"/>
      <c r="U472" s="68"/>
      <c r="V472" s="68"/>
      <c r="W472" s="65"/>
      <c r="X472" s="65"/>
      <c r="Y472" s="65"/>
      <c r="Z472" s="65"/>
      <c r="AA472" s="65"/>
      <c r="AB472" s="65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</row>
    <row r="473" spans="2:39" s="64" customFormat="1" ht="12.95" customHeight="1">
      <c r="B473" s="65"/>
      <c r="C473" s="65"/>
      <c r="D473" s="65"/>
      <c r="E473" s="66"/>
      <c r="F473" s="66"/>
      <c r="G473" s="66"/>
      <c r="H473" s="66"/>
      <c r="I473" s="66"/>
      <c r="J473" s="66"/>
      <c r="K473" s="65"/>
      <c r="L473" s="65"/>
      <c r="M473" s="67"/>
      <c r="N473" s="66"/>
      <c r="O473" s="66"/>
      <c r="P473" s="65"/>
      <c r="Q473" s="68"/>
      <c r="R473" s="69"/>
      <c r="S473" s="65"/>
      <c r="T473" s="68"/>
      <c r="U473" s="68"/>
      <c r="V473" s="68"/>
      <c r="W473" s="65"/>
      <c r="X473" s="65"/>
      <c r="Y473" s="65"/>
      <c r="Z473" s="65"/>
      <c r="AA473" s="65"/>
      <c r="AB473" s="65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</row>
    <row r="474" spans="2:39" s="64" customFormat="1" ht="12.95" customHeight="1">
      <c r="B474" s="65"/>
      <c r="C474" s="65"/>
      <c r="D474" s="65"/>
      <c r="E474" s="66"/>
      <c r="F474" s="66"/>
      <c r="G474" s="66"/>
      <c r="H474" s="66"/>
      <c r="I474" s="66"/>
      <c r="J474" s="66"/>
      <c r="K474" s="65"/>
      <c r="L474" s="65"/>
      <c r="M474" s="67"/>
      <c r="N474" s="66"/>
      <c r="O474" s="66"/>
      <c r="P474" s="65"/>
      <c r="Q474" s="68"/>
      <c r="R474" s="69"/>
      <c r="S474" s="65"/>
      <c r="T474" s="68"/>
      <c r="U474" s="68"/>
      <c r="V474" s="68"/>
      <c r="W474" s="65"/>
      <c r="X474" s="65"/>
      <c r="Y474" s="65"/>
      <c r="Z474" s="65"/>
      <c r="AA474" s="65"/>
      <c r="AB474" s="65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</row>
    <row r="475" spans="2:39" s="64" customFormat="1" ht="12.95" customHeight="1">
      <c r="B475" s="65"/>
      <c r="C475" s="65"/>
      <c r="D475" s="65"/>
      <c r="E475" s="66"/>
      <c r="F475" s="66"/>
      <c r="G475" s="66"/>
      <c r="H475" s="66"/>
      <c r="I475" s="66"/>
      <c r="J475" s="66"/>
      <c r="K475" s="65"/>
      <c r="L475" s="65"/>
      <c r="M475" s="67"/>
      <c r="N475" s="66"/>
      <c r="O475" s="66"/>
      <c r="P475" s="65"/>
      <c r="Q475" s="68"/>
      <c r="R475" s="69"/>
      <c r="S475" s="65"/>
      <c r="T475" s="68"/>
      <c r="U475" s="68"/>
      <c r="V475" s="68"/>
      <c r="W475" s="65"/>
      <c r="X475" s="65"/>
      <c r="Y475" s="65"/>
      <c r="Z475" s="65"/>
      <c r="AA475" s="65"/>
      <c r="AB475" s="65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</row>
    <row r="476" spans="2:39" s="64" customFormat="1" ht="12.95" customHeight="1">
      <c r="B476" s="65"/>
      <c r="C476" s="65"/>
      <c r="D476" s="65"/>
      <c r="E476" s="66"/>
      <c r="F476" s="66"/>
      <c r="G476" s="66"/>
      <c r="H476" s="66"/>
      <c r="I476" s="66"/>
      <c r="J476" s="66"/>
      <c r="K476" s="65"/>
      <c r="L476" s="65"/>
      <c r="M476" s="67"/>
      <c r="N476" s="66"/>
      <c r="O476" s="66"/>
      <c r="P476" s="65"/>
      <c r="Q476" s="68"/>
      <c r="R476" s="69"/>
      <c r="S476" s="65"/>
      <c r="T476" s="68"/>
      <c r="U476" s="68"/>
      <c r="V476" s="68"/>
      <c r="W476" s="65"/>
      <c r="X476" s="65"/>
      <c r="Y476" s="65"/>
      <c r="Z476" s="65"/>
      <c r="AA476" s="65"/>
      <c r="AB476" s="65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</row>
    <row r="477" spans="2:39" s="64" customFormat="1" ht="12.95" customHeight="1">
      <c r="B477" s="65"/>
      <c r="C477" s="65"/>
      <c r="D477" s="65"/>
      <c r="E477" s="66"/>
      <c r="F477" s="66"/>
      <c r="G477" s="66"/>
      <c r="H477" s="66"/>
      <c r="I477" s="66"/>
      <c r="J477" s="66"/>
      <c r="K477" s="65"/>
      <c r="L477" s="65"/>
      <c r="M477" s="67"/>
      <c r="N477" s="66"/>
      <c r="O477" s="66"/>
      <c r="P477" s="65"/>
      <c r="Q477" s="68"/>
      <c r="R477" s="69"/>
      <c r="S477" s="65"/>
      <c r="T477" s="68"/>
      <c r="U477" s="68"/>
      <c r="V477" s="68"/>
      <c r="W477" s="65"/>
      <c r="X477" s="65"/>
      <c r="Y477" s="65"/>
      <c r="Z477" s="65"/>
      <c r="AA477" s="65"/>
      <c r="AB477" s="65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</row>
    <row r="478" spans="2:39" s="64" customFormat="1" ht="12.95" customHeight="1">
      <c r="B478" s="65"/>
      <c r="C478" s="65"/>
      <c r="D478" s="65"/>
      <c r="E478" s="66"/>
      <c r="F478" s="66"/>
      <c r="G478" s="66"/>
      <c r="H478" s="66"/>
      <c r="I478" s="66"/>
      <c r="J478" s="66"/>
      <c r="K478" s="65"/>
      <c r="L478" s="65"/>
      <c r="M478" s="67"/>
      <c r="N478" s="66"/>
      <c r="O478" s="66"/>
      <c r="P478" s="65"/>
      <c r="Q478" s="68"/>
      <c r="R478" s="69"/>
      <c r="S478" s="65"/>
      <c r="T478" s="68"/>
      <c r="U478" s="68"/>
      <c r="V478" s="68"/>
      <c r="W478" s="65"/>
      <c r="X478" s="65"/>
      <c r="Y478" s="65"/>
      <c r="Z478" s="65"/>
      <c r="AA478" s="65"/>
      <c r="AB478" s="65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</row>
    <row r="479" spans="2:39" s="64" customFormat="1" ht="12.95" customHeight="1">
      <c r="B479" s="65"/>
      <c r="C479" s="65"/>
      <c r="D479" s="65"/>
      <c r="E479" s="66"/>
      <c r="F479" s="66"/>
      <c r="G479" s="66"/>
      <c r="H479" s="66"/>
      <c r="I479" s="66"/>
      <c r="J479" s="66"/>
      <c r="K479" s="65"/>
      <c r="L479" s="65"/>
      <c r="M479" s="67"/>
      <c r="N479" s="66"/>
      <c r="O479" s="66"/>
      <c r="P479" s="65"/>
      <c r="Q479" s="68"/>
      <c r="R479" s="69"/>
      <c r="S479" s="65"/>
      <c r="T479" s="68"/>
      <c r="U479" s="68"/>
      <c r="V479" s="68"/>
      <c r="W479" s="65"/>
      <c r="X479" s="65"/>
      <c r="Y479" s="65"/>
      <c r="Z479" s="65"/>
      <c r="AA479" s="65"/>
      <c r="AB479" s="65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</row>
    <row r="480" spans="2:39" s="64" customFormat="1" ht="12.95" customHeight="1">
      <c r="B480" s="65"/>
      <c r="C480" s="65"/>
      <c r="D480" s="65"/>
      <c r="E480" s="66"/>
      <c r="F480" s="66"/>
      <c r="G480" s="66"/>
      <c r="H480" s="66"/>
      <c r="I480" s="66"/>
      <c r="J480" s="66"/>
      <c r="K480" s="65"/>
      <c r="L480" s="65"/>
      <c r="M480" s="67"/>
      <c r="N480" s="66"/>
      <c r="O480" s="66"/>
      <c r="P480" s="65"/>
      <c r="Q480" s="68"/>
      <c r="R480" s="69"/>
      <c r="S480" s="65"/>
      <c r="T480" s="68"/>
      <c r="U480" s="68"/>
      <c r="V480" s="68"/>
      <c r="W480" s="65"/>
      <c r="X480" s="65"/>
      <c r="Y480" s="65"/>
      <c r="Z480" s="65"/>
      <c r="AA480" s="65"/>
      <c r="AB480" s="65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</row>
    <row r="481" spans="2:39" s="64" customFormat="1" ht="12.95" customHeight="1">
      <c r="B481" s="65"/>
      <c r="C481" s="65"/>
      <c r="D481" s="65"/>
      <c r="E481" s="66"/>
      <c r="F481" s="66"/>
      <c r="G481" s="66"/>
      <c r="H481" s="66"/>
      <c r="I481" s="66"/>
      <c r="J481" s="66"/>
      <c r="K481" s="65"/>
      <c r="L481" s="65"/>
      <c r="M481" s="67"/>
      <c r="N481" s="66"/>
      <c r="O481" s="66"/>
      <c r="P481" s="65"/>
      <c r="Q481" s="68"/>
      <c r="R481" s="69"/>
      <c r="S481" s="65"/>
      <c r="T481" s="68"/>
      <c r="U481" s="68"/>
      <c r="V481" s="68"/>
      <c r="W481" s="65"/>
      <c r="X481" s="65"/>
      <c r="Y481" s="65"/>
      <c r="Z481" s="65"/>
      <c r="AA481" s="65"/>
      <c r="AB481" s="65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</row>
    <row r="482" spans="2:39" s="64" customFormat="1" ht="12.95" customHeight="1">
      <c r="B482" s="65"/>
      <c r="C482" s="65"/>
      <c r="D482" s="65"/>
      <c r="E482" s="66"/>
      <c r="F482" s="66"/>
      <c r="G482" s="66"/>
      <c r="H482" s="66"/>
      <c r="I482" s="66"/>
      <c r="J482" s="66"/>
      <c r="K482" s="65"/>
      <c r="L482" s="65"/>
      <c r="M482" s="67"/>
      <c r="N482" s="66"/>
      <c r="O482" s="66"/>
      <c r="P482" s="65"/>
      <c r="Q482" s="68"/>
      <c r="R482" s="69"/>
      <c r="S482" s="65"/>
      <c r="T482" s="68"/>
      <c r="U482" s="68"/>
      <c r="V482" s="68"/>
      <c r="W482" s="65"/>
      <c r="X482" s="65"/>
      <c r="Y482" s="65"/>
      <c r="Z482" s="65"/>
      <c r="AA482" s="65"/>
      <c r="AB482" s="65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</row>
    <row r="483" spans="2:39" s="64" customFormat="1" ht="12.95" customHeight="1">
      <c r="B483" s="65"/>
      <c r="C483" s="65"/>
      <c r="D483" s="65"/>
      <c r="E483" s="66"/>
      <c r="F483" s="66"/>
      <c r="G483" s="66"/>
      <c r="H483" s="66"/>
      <c r="I483" s="66"/>
      <c r="J483" s="66"/>
      <c r="K483" s="65"/>
      <c r="L483" s="65"/>
      <c r="M483" s="67"/>
      <c r="N483" s="66"/>
      <c r="O483" s="66"/>
      <c r="P483" s="65"/>
      <c r="Q483" s="68"/>
      <c r="R483" s="69"/>
      <c r="S483" s="65"/>
      <c r="T483" s="68"/>
      <c r="U483" s="68"/>
      <c r="V483" s="68"/>
      <c r="W483" s="65"/>
      <c r="X483" s="65"/>
      <c r="Y483" s="65"/>
      <c r="Z483" s="65"/>
      <c r="AA483" s="65"/>
      <c r="AB483" s="65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</row>
    <row r="484" spans="2:39" s="64" customFormat="1" ht="12.95" customHeight="1">
      <c r="B484" s="65"/>
      <c r="C484" s="65"/>
      <c r="D484" s="65"/>
      <c r="E484" s="66"/>
      <c r="F484" s="66"/>
      <c r="G484" s="66"/>
      <c r="H484" s="66"/>
      <c r="I484" s="66"/>
      <c r="J484" s="66"/>
      <c r="K484" s="65"/>
      <c r="L484" s="65"/>
      <c r="M484" s="67"/>
      <c r="N484" s="66"/>
      <c r="O484" s="66"/>
      <c r="P484" s="65"/>
      <c r="Q484" s="68"/>
      <c r="R484" s="69"/>
      <c r="S484" s="65"/>
      <c r="T484" s="68"/>
      <c r="U484" s="68"/>
      <c r="V484" s="68"/>
      <c r="W484" s="65"/>
      <c r="X484" s="65"/>
      <c r="Y484" s="65"/>
      <c r="Z484" s="65"/>
      <c r="AA484" s="65"/>
      <c r="AB484" s="65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</row>
    <row r="485" spans="2:39" s="64" customFormat="1" ht="12.95" customHeight="1">
      <c r="B485" s="65"/>
      <c r="C485" s="65"/>
      <c r="D485" s="65"/>
      <c r="E485" s="66"/>
      <c r="F485" s="66"/>
      <c r="G485" s="66"/>
      <c r="H485" s="66"/>
      <c r="I485" s="66"/>
      <c r="J485" s="66"/>
      <c r="K485" s="65"/>
      <c r="L485" s="65"/>
      <c r="M485" s="67"/>
      <c r="N485" s="66"/>
      <c r="O485" s="66"/>
      <c r="P485" s="65"/>
      <c r="Q485" s="68"/>
      <c r="R485" s="69"/>
      <c r="S485" s="65"/>
      <c r="T485" s="68"/>
      <c r="U485" s="68"/>
      <c r="V485" s="68"/>
      <c r="W485" s="65"/>
      <c r="X485" s="65"/>
      <c r="Y485" s="65"/>
      <c r="Z485" s="65"/>
      <c r="AA485" s="65"/>
      <c r="AB485" s="65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</row>
    <row r="486" spans="2:39" s="64" customFormat="1" ht="12.95" customHeight="1">
      <c r="B486" s="65"/>
      <c r="C486" s="65"/>
      <c r="D486" s="65"/>
      <c r="E486" s="66"/>
      <c r="F486" s="66"/>
      <c r="G486" s="66"/>
      <c r="H486" s="66"/>
      <c r="I486" s="66"/>
      <c r="J486" s="66"/>
      <c r="K486" s="65"/>
      <c r="L486" s="65"/>
      <c r="M486" s="67"/>
      <c r="N486" s="66"/>
      <c r="O486" s="66"/>
      <c r="P486" s="65"/>
      <c r="Q486" s="68"/>
      <c r="R486" s="69"/>
      <c r="S486" s="65"/>
      <c r="T486" s="68"/>
      <c r="U486" s="68"/>
      <c r="V486" s="68"/>
      <c r="W486" s="65"/>
      <c r="X486" s="65"/>
      <c r="Y486" s="65"/>
      <c r="Z486" s="65"/>
      <c r="AA486" s="65"/>
      <c r="AB486" s="65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</row>
    <row r="487" spans="2:39" s="64" customFormat="1" ht="12.95" customHeight="1">
      <c r="B487" s="65"/>
      <c r="C487" s="65"/>
      <c r="D487" s="65"/>
      <c r="E487" s="66"/>
      <c r="F487" s="66"/>
      <c r="G487" s="66"/>
      <c r="H487" s="66"/>
      <c r="I487" s="66"/>
      <c r="J487" s="66"/>
      <c r="K487" s="65"/>
      <c r="L487" s="65"/>
      <c r="M487" s="67"/>
      <c r="N487" s="66"/>
      <c r="O487" s="66"/>
      <c r="P487" s="65"/>
      <c r="Q487" s="68"/>
      <c r="R487" s="69"/>
      <c r="S487" s="65"/>
      <c r="T487" s="68"/>
      <c r="U487" s="68"/>
      <c r="V487" s="68"/>
      <c r="W487" s="65"/>
      <c r="X487" s="65"/>
      <c r="Y487" s="65"/>
      <c r="Z487" s="65"/>
      <c r="AA487" s="65"/>
      <c r="AB487" s="65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</row>
    <row r="488" spans="2:39" s="64" customFormat="1" ht="12.95" customHeight="1">
      <c r="B488" s="65"/>
      <c r="C488" s="65"/>
      <c r="D488" s="65"/>
      <c r="E488" s="66"/>
      <c r="F488" s="66"/>
      <c r="G488" s="66"/>
      <c r="H488" s="66"/>
      <c r="I488" s="66"/>
      <c r="J488" s="66"/>
      <c r="K488" s="65"/>
      <c r="L488" s="65"/>
      <c r="M488" s="67"/>
      <c r="N488" s="66"/>
      <c r="O488" s="66"/>
      <c r="P488" s="65"/>
      <c r="Q488" s="68"/>
      <c r="R488" s="69"/>
      <c r="S488" s="65"/>
      <c r="T488" s="68"/>
      <c r="U488" s="68"/>
      <c r="V488" s="68"/>
      <c r="W488" s="65"/>
      <c r="X488" s="65"/>
      <c r="Y488" s="65"/>
      <c r="Z488" s="65"/>
      <c r="AA488" s="65"/>
      <c r="AB488" s="65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</row>
    <row r="489" spans="2:39" s="64" customFormat="1" ht="12.95" customHeight="1">
      <c r="B489" s="65"/>
      <c r="C489" s="65"/>
      <c r="D489" s="65"/>
      <c r="E489" s="66"/>
      <c r="F489" s="66"/>
      <c r="G489" s="66"/>
      <c r="H489" s="66"/>
      <c r="I489" s="66"/>
      <c r="J489" s="66"/>
      <c r="K489" s="65"/>
      <c r="L489" s="65"/>
      <c r="M489" s="67"/>
      <c r="N489" s="66"/>
      <c r="O489" s="66"/>
      <c r="P489" s="65"/>
      <c r="Q489" s="68"/>
      <c r="R489" s="69"/>
      <c r="S489" s="65"/>
      <c r="T489" s="68"/>
      <c r="U489" s="68"/>
      <c r="V489" s="68"/>
      <c r="W489" s="65"/>
      <c r="X489" s="65"/>
      <c r="Y489" s="65"/>
      <c r="Z489" s="65"/>
      <c r="AA489" s="65"/>
      <c r="AB489" s="65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</row>
    <row r="490" spans="2:39" s="64" customFormat="1" ht="12.95" customHeight="1">
      <c r="B490" s="65"/>
      <c r="C490" s="65"/>
      <c r="D490" s="65"/>
      <c r="E490" s="66"/>
      <c r="F490" s="66"/>
      <c r="G490" s="66"/>
      <c r="H490" s="66"/>
      <c r="I490" s="66"/>
      <c r="J490" s="66"/>
      <c r="K490" s="65"/>
      <c r="L490" s="65"/>
      <c r="M490" s="67"/>
      <c r="N490" s="66"/>
      <c r="O490" s="66"/>
      <c r="P490" s="65"/>
      <c r="Q490" s="68"/>
      <c r="R490" s="69"/>
      <c r="S490" s="65"/>
      <c r="T490" s="68"/>
      <c r="U490" s="68"/>
      <c r="V490" s="68"/>
      <c r="W490" s="65"/>
      <c r="X490" s="65"/>
      <c r="Y490" s="65"/>
      <c r="Z490" s="65"/>
      <c r="AA490" s="65"/>
      <c r="AB490" s="65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</row>
    <row r="491" spans="2:39" s="64" customFormat="1" ht="12.95" customHeight="1">
      <c r="B491" s="65"/>
      <c r="C491" s="65"/>
      <c r="D491" s="65"/>
      <c r="E491" s="66"/>
      <c r="F491" s="66"/>
      <c r="G491" s="66"/>
      <c r="H491" s="66"/>
      <c r="I491" s="66"/>
      <c r="J491" s="66"/>
      <c r="K491" s="65"/>
      <c r="L491" s="65"/>
      <c r="M491" s="67"/>
      <c r="N491" s="66"/>
      <c r="O491" s="66"/>
      <c r="P491" s="65"/>
      <c r="Q491" s="68"/>
      <c r="R491" s="69"/>
      <c r="S491" s="65"/>
      <c r="T491" s="68"/>
      <c r="U491" s="68"/>
      <c r="V491" s="68"/>
      <c r="W491" s="65"/>
      <c r="X491" s="65"/>
      <c r="Y491" s="65"/>
      <c r="Z491" s="65"/>
      <c r="AA491" s="65"/>
      <c r="AB491" s="65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</row>
    <row r="492" spans="2:39" s="64" customFormat="1" ht="12.95" customHeight="1">
      <c r="B492" s="65"/>
      <c r="C492" s="65"/>
      <c r="D492" s="65"/>
      <c r="E492" s="66"/>
      <c r="F492" s="66"/>
      <c r="G492" s="66"/>
      <c r="H492" s="66"/>
      <c r="I492" s="66"/>
      <c r="J492" s="66"/>
      <c r="K492" s="65"/>
      <c r="L492" s="65"/>
      <c r="M492" s="67"/>
      <c r="N492" s="66"/>
      <c r="O492" s="66"/>
      <c r="P492" s="65"/>
      <c r="Q492" s="68"/>
      <c r="R492" s="69"/>
      <c r="S492" s="65"/>
      <c r="T492" s="68"/>
      <c r="U492" s="68"/>
      <c r="V492" s="68"/>
      <c r="W492" s="65"/>
      <c r="X492" s="65"/>
      <c r="Y492" s="65"/>
      <c r="Z492" s="65"/>
      <c r="AA492" s="65"/>
      <c r="AB492" s="65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</row>
    <row r="493" spans="2:39" s="64" customFormat="1" ht="12.95" customHeight="1">
      <c r="B493" s="65"/>
      <c r="C493" s="65"/>
      <c r="D493" s="65"/>
      <c r="E493" s="66"/>
      <c r="F493" s="66"/>
      <c r="G493" s="66"/>
      <c r="H493" s="66"/>
      <c r="I493" s="66"/>
      <c r="J493" s="66"/>
      <c r="K493" s="65"/>
      <c r="L493" s="65"/>
      <c r="M493" s="67"/>
      <c r="N493" s="66"/>
      <c r="O493" s="66"/>
      <c r="P493" s="65"/>
      <c r="Q493" s="68"/>
      <c r="R493" s="69"/>
      <c r="S493" s="65"/>
      <c r="T493" s="68"/>
      <c r="U493" s="68"/>
      <c r="V493" s="68"/>
      <c r="W493" s="65"/>
      <c r="X493" s="65"/>
      <c r="Y493" s="65"/>
      <c r="Z493" s="65"/>
      <c r="AA493" s="65"/>
      <c r="AB493" s="65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</row>
    <row r="494" spans="2:39" s="64" customFormat="1" ht="12.95" customHeight="1">
      <c r="B494" s="65"/>
      <c r="C494" s="65"/>
      <c r="D494" s="65"/>
      <c r="E494" s="66"/>
      <c r="F494" s="66"/>
      <c r="G494" s="66"/>
      <c r="H494" s="66"/>
      <c r="I494" s="66"/>
      <c r="J494" s="66"/>
      <c r="K494" s="65"/>
      <c r="L494" s="65"/>
      <c r="M494" s="67"/>
      <c r="N494" s="66"/>
      <c r="O494" s="66"/>
      <c r="P494" s="65"/>
      <c r="Q494" s="68"/>
      <c r="R494" s="69"/>
      <c r="S494" s="65"/>
      <c r="T494" s="68"/>
      <c r="U494" s="68"/>
      <c r="V494" s="68"/>
      <c r="W494" s="65"/>
      <c r="X494" s="65"/>
      <c r="Y494" s="65"/>
      <c r="Z494" s="65"/>
      <c r="AA494" s="65"/>
      <c r="AB494" s="65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</row>
    <row r="495" spans="2:39" s="64" customFormat="1" ht="12.95" customHeight="1">
      <c r="B495" s="65"/>
      <c r="C495" s="65"/>
      <c r="D495" s="65"/>
      <c r="E495" s="66"/>
      <c r="F495" s="66"/>
      <c r="G495" s="66"/>
      <c r="H495" s="66"/>
      <c r="I495" s="66"/>
      <c r="J495" s="66"/>
      <c r="K495" s="65"/>
      <c r="L495" s="65"/>
      <c r="M495" s="67"/>
      <c r="N495" s="66"/>
      <c r="O495" s="66"/>
      <c r="P495" s="65"/>
      <c r="Q495" s="68"/>
      <c r="R495" s="69"/>
      <c r="S495" s="65"/>
      <c r="T495" s="68"/>
      <c r="U495" s="68"/>
      <c r="V495" s="68"/>
      <c r="W495" s="65"/>
      <c r="X495" s="65"/>
      <c r="Y495" s="65"/>
      <c r="Z495" s="65"/>
      <c r="AA495" s="65"/>
      <c r="AB495" s="65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</row>
    <row r="496" spans="2:39" s="64" customFormat="1" ht="12.95" customHeight="1">
      <c r="B496" s="65"/>
      <c r="C496" s="65"/>
      <c r="D496" s="65"/>
      <c r="E496" s="66"/>
      <c r="F496" s="66"/>
      <c r="G496" s="66"/>
      <c r="H496" s="66"/>
      <c r="I496" s="66"/>
      <c r="J496" s="66"/>
      <c r="K496" s="65"/>
      <c r="L496" s="65"/>
      <c r="M496" s="67"/>
      <c r="N496" s="66"/>
      <c r="O496" s="66"/>
      <c r="P496" s="65"/>
      <c r="Q496" s="68"/>
      <c r="R496" s="69"/>
      <c r="S496" s="65"/>
      <c r="T496" s="68"/>
      <c r="U496" s="68"/>
      <c r="V496" s="68"/>
      <c r="W496" s="65"/>
      <c r="X496" s="65"/>
      <c r="Y496" s="65"/>
      <c r="Z496" s="65"/>
      <c r="AA496" s="65"/>
      <c r="AB496" s="65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</row>
    <row r="497" spans="2:39" s="64" customFormat="1" ht="12.95" customHeight="1">
      <c r="B497" s="65"/>
      <c r="C497" s="65"/>
      <c r="D497" s="65"/>
      <c r="E497" s="66"/>
      <c r="F497" s="66"/>
      <c r="G497" s="66"/>
      <c r="H497" s="66"/>
      <c r="I497" s="66"/>
      <c r="J497" s="66"/>
      <c r="K497" s="65"/>
      <c r="L497" s="65"/>
      <c r="M497" s="67"/>
      <c r="N497" s="66"/>
      <c r="O497" s="66"/>
      <c r="P497" s="65"/>
      <c r="Q497" s="68"/>
      <c r="R497" s="69"/>
      <c r="S497" s="65"/>
      <c r="T497" s="68"/>
      <c r="U497" s="68"/>
      <c r="V497" s="68"/>
      <c r="W497" s="65"/>
      <c r="X497" s="65"/>
      <c r="Y497" s="65"/>
      <c r="Z497" s="65"/>
      <c r="AA497" s="65"/>
      <c r="AB497" s="65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</row>
    <row r="498" spans="2:39" s="64" customFormat="1" ht="12.95" customHeight="1">
      <c r="B498" s="65"/>
      <c r="C498" s="65"/>
      <c r="D498" s="65"/>
      <c r="E498" s="66"/>
      <c r="F498" s="66"/>
      <c r="G498" s="66"/>
      <c r="H498" s="66"/>
      <c r="I498" s="66"/>
      <c r="J498" s="66"/>
      <c r="K498" s="65"/>
      <c r="L498" s="65"/>
      <c r="M498" s="67"/>
      <c r="N498" s="66"/>
      <c r="O498" s="66"/>
      <c r="P498" s="65"/>
      <c r="Q498" s="68"/>
      <c r="R498" s="69"/>
      <c r="S498" s="65"/>
      <c r="T498" s="68"/>
      <c r="U498" s="68"/>
      <c r="V498" s="68"/>
      <c r="W498" s="65"/>
      <c r="X498" s="65"/>
      <c r="Y498" s="65"/>
      <c r="Z498" s="65"/>
      <c r="AA498" s="65"/>
      <c r="AB498" s="65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</row>
    <row r="499" spans="2:39" s="64" customFormat="1" ht="12.95" customHeight="1">
      <c r="B499" s="65"/>
      <c r="C499" s="65"/>
      <c r="D499" s="65"/>
      <c r="E499" s="66"/>
      <c r="F499" s="66"/>
      <c r="G499" s="66"/>
      <c r="H499" s="66"/>
      <c r="I499" s="66"/>
      <c r="J499" s="66"/>
      <c r="K499" s="65"/>
      <c r="L499" s="65"/>
      <c r="M499" s="67"/>
      <c r="N499" s="66"/>
      <c r="O499" s="66"/>
      <c r="P499" s="65"/>
      <c r="Q499" s="68"/>
      <c r="R499" s="69"/>
      <c r="S499" s="65"/>
      <c r="T499" s="68"/>
      <c r="U499" s="68"/>
      <c r="V499" s="68"/>
      <c r="W499" s="65"/>
      <c r="X499" s="65"/>
      <c r="Y499" s="65"/>
      <c r="Z499" s="65"/>
      <c r="AA499" s="65"/>
      <c r="AB499" s="65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</row>
    <row r="500" spans="2:39" s="64" customFormat="1" ht="12.95" customHeight="1">
      <c r="B500" s="65"/>
      <c r="C500" s="65"/>
      <c r="D500" s="65"/>
      <c r="E500" s="66"/>
      <c r="F500" s="66"/>
      <c r="G500" s="66"/>
      <c r="H500" s="66"/>
      <c r="I500" s="66"/>
      <c r="J500" s="66"/>
      <c r="K500" s="65"/>
      <c r="L500" s="65"/>
      <c r="M500" s="67"/>
      <c r="N500" s="66"/>
      <c r="O500" s="66"/>
      <c r="P500" s="65"/>
      <c r="Q500" s="68"/>
      <c r="R500" s="69"/>
      <c r="S500" s="65"/>
      <c r="T500" s="68"/>
      <c r="U500" s="68"/>
      <c r="V500" s="68"/>
      <c r="W500" s="65"/>
      <c r="X500" s="65"/>
      <c r="Y500" s="65"/>
      <c r="Z500" s="65"/>
      <c r="AA500" s="65"/>
      <c r="AB500" s="65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</row>
    <row r="501" spans="2:39" s="64" customFormat="1" ht="12.95" customHeight="1">
      <c r="B501" s="65"/>
      <c r="C501" s="65"/>
      <c r="D501" s="65"/>
      <c r="E501" s="66"/>
      <c r="F501" s="66"/>
      <c r="G501" s="66"/>
      <c r="H501" s="66"/>
      <c r="I501" s="66"/>
      <c r="J501" s="66"/>
      <c r="K501" s="65"/>
      <c r="L501" s="65"/>
      <c r="M501" s="67"/>
      <c r="N501" s="66"/>
      <c r="O501" s="66"/>
      <c r="P501" s="65"/>
      <c r="Q501" s="68"/>
      <c r="R501" s="69"/>
      <c r="S501" s="65"/>
      <c r="T501" s="68"/>
      <c r="U501" s="68"/>
      <c r="V501" s="68"/>
      <c r="W501" s="65"/>
      <c r="X501" s="65"/>
      <c r="Y501" s="65"/>
      <c r="Z501" s="65"/>
      <c r="AA501" s="65"/>
      <c r="AB501" s="65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</row>
    <row r="502" spans="2:39" s="64" customFormat="1" ht="12.95" customHeight="1">
      <c r="B502" s="65"/>
      <c r="C502" s="65"/>
      <c r="D502" s="65"/>
      <c r="E502" s="66"/>
      <c r="F502" s="66"/>
      <c r="G502" s="66"/>
      <c r="H502" s="66"/>
      <c r="I502" s="66"/>
      <c r="J502" s="66"/>
      <c r="K502" s="65"/>
      <c r="L502" s="65"/>
      <c r="M502" s="67"/>
      <c r="N502" s="66"/>
      <c r="O502" s="66"/>
      <c r="P502" s="65"/>
      <c r="Q502" s="68"/>
      <c r="R502" s="69"/>
      <c r="S502" s="65"/>
      <c r="T502" s="68"/>
      <c r="U502" s="68"/>
      <c r="V502" s="68"/>
      <c r="W502" s="65"/>
      <c r="X502" s="65"/>
      <c r="Y502" s="65"/>
      <c r="Z502" s="65"/>
      <c r="AA502" s="65"/>
      <c r="AB502" s="65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</row>
    <row r="503" spans="2:39" s="64" customFormat="1" ht="12.95" customHeight="1">
      <c r="B503" s="65"/>
      <c r="C503" s="65"/>
      <c r="D503" s="65"/>
      <c r="E503" s="66"/>
      <c r="F503" s="66"/>
      <c r="G503" s="66"/>
      <c r="H503" s="66"/>
      <c r="I503" s="66"/>
      <c r="J503" s="66"/>
      <c r="K503" s="65"/>
      <c r="L503" s="65"/>
      <c r="M503" s="67"/>
      <c r="N503" s="66"/>
      <c r="O503" s="66"/>
      <c r="P503" s="65"/>
      <c r="Q503" s="68"/>
      <c r="R503" s="69"/>
      <c r="S503" s="65"/>
      <c r="T503" s="68"/>
      <c r="U503" s="68"/>
      <c r="V503" s="68"/>
      <c r="W503" s="65"/>
      <c r="X503" s="65"/>
      <c r="Y503" s="65"/>
      <c r="Z503" s="65"/>
      <c r="AA503" s="65"/>
      <c r="AB503" s="65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</row>
    <row r="504" spans="2:39" s="64" customFormat="1" ht="12.95" customHeight="1">
      <c r="B504" s="65"/>
      <c r="C504" s="65"/>
      <c r="D504" s="65"/>
      <c r="E504" s="66"/>
      <c r="F504" s="66"/>
      <c r="G504" s="66"/>
      <c r="H504" s="66"/>
      <c r="I504" s="66"/>
      <c r="J504" s="66"/>
      <c r="K504" s="65"/>
      <c r="L504" s="65"/>
      <c r="M504" s="67"/>
      <c r="N504" s="66"/>
      <c r="O504" s="66"/>
      <c r="P504" s="65"/>
      <c r="Q504" s="68"/>
      <c r="R504" s="69"/>
      <c r="S504" s="65"/>
      <c r="T504" s="68"/>
      <c r="U504" s="68"/>
      <c r="V504" s="68"/>
      <c r="W504" s="65"/>
      <c r="X504" s="65"/>
      <c r="Y504" s="65"/>
      <c r="Z504" s="65"/>
      <c r="AA504" s="65"/>
      <c r="AB504" s="65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</row>
    <row r="505" spans="2:39" s="64" customFormat="1" ht="12.95" customHeight="1">
      <c r="B505" s="65"/>
      <c r="C505" s="65"/>
      <c r="D505" s="65"/>
      <c r="E505" s="66"/>
      <c r="F505" s="66"/>
      <c r="G505" s="66"/>
      <c r="H505" s="66"/>
      <c r="I505" s="66"/>
      <c r="J505" s="66"/>
      <c r="K505" s="65"/>
      <c r="L505" s="65"/>
      <c r="M505" s="67"/>
      <c r="N505" s="66"/>
      <c r="O505" s="66"/>
      <c r="P505" s="65"/>
      <c r="Q505" s="68"/>
      <c r="R505" s="69"/>
      <c r="S505" s="65"/>
      <c r="T505" s="68"/>
      <c r="U505" s="68"/>
      <c r="V505" s="68"/>
      <c r="W505" s="65"/>
      <c r="X505" s="65"/>
      <c r="Y505" s="65"/>
      <c r="Z505" s="65"/>
      <c r="AA505" s="65"/>
      <c r="AB505" s="65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</row>
    <row r="506" spans="2:39" s="64" customFormat="1" ht="12.95" customHeight="1">
      <c r="B506" s="65"/>
      <c r="C506" s="65"/>
      <c r="D506" s="65"/>
      <c r="E506" s="66"/>
      <c r="F506" s="66"/>
      <c r="G506" s="66"/>
      <c r="H506" s="66"/>
      <c r="I506" s="66"/>
      <c r="J506" s="66"/>
      <c r="K506" s="65"/>
      <c r="L506" s="65"/>
      <c r="M506" s="67"/>
      <c r="N506" s="66"/>
      <c r="O506" s="66"/>
      <c r="P506" s="65"/>
      <c r="Q506" s="68"/>
      <c r="R506" s="69"/>
      <c r="S506" s="65"/>
      <c r="T506" s="68"/>
      <c r="U506" s="68"/>
      <c r="V506" s="68"/>
      <c r="W506" s="65"/>
      <c r="X506" s="65"/>
      <c r="Y506" s="65"/>
      <c r="Z506" s="65"/>
      <c r="AA506" s="65"/>
      <c r="AB506" s="65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</row>
    <row r="507" spans="2:39" s="64" customFormat="1" ht="12.95" customHeight="1">
      <c r="B507" s="65"/>
      <c r="C507" s="65"/>
      <c r="D507" s="65"/>
      <c r="E507" s="66"/>
      <c r="F507" s="66"/>
      <c r="G507" s="66"/>
      <c r="H507" s="66"/>
      <c r="I507" s="66"/>
      <c r="J507" s="66"/>
      <c r="K507" s="65"/>
      <c r="L507" s="65"/>
      <c r="M507" s="67"/>
      <c r="N507" s="66"/>
      <c r="O507" s="66"/>
      <c r="P507" s="65"/>
      <c r="Q507" s="68"/>
      <c r="R507" s="69"/>
      <c r="S507" s="65"/>
      <c r="T507" s="68"/>
      <c r="U507" s="68"/>
      <c r="V507" s="68"/>
      <c r="W507" s="65"/>
      <c r="X507" s="65"/>
      <c r="Y507" s="65"/>
      <c r="Z507" s="65"/>
      <c r="AA507" s="65"/>
      <c r="AB507" s="65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</row>
    <row r="508" spans="2:39" s="64" customFormat="1" ht="12.95" customHeight="1">
      <c r="B508" s="65"/>
      <c r="C508" s="65"/>
      <c r="D508" s="65"/>
      <c r="E508" s="66"/>
      <c r="F508" s="66"/>
      <c r="G508" s="66"/>
      <c r="H508" s="66"/>
      <c r="I508" s="66"/>
      <c r="J508" s="66"/>
      <c r="K508" s="65"/>
      <c r="L508" s="65"/>
      <c r="M508" s="67"/>
      <c r="N508" s="66"/>
      <c r="O508" s="66"/>
      <c r="P508" s="65"/>
      <c r="Q508" s="68"/>
      <c r="R508" s="69"/>
      <c r="S508" s="65"/>
      <c r="T508" s="68"/>
      <c r="U508" s="68"/>
      <c r="V508" s="68"/>
      <c r="W508" s="65"/>
      <c r="X508" s="65"/>
      <c r="Y508" s="65"/>
      <c r="Z508" s="65"/>
      <c r="AA508" s="65"/>
      <c r="AB508" s="65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</row>
    <row r="509" spans="2:39" s="64" customFormat="1" ht="12.95" customHeight="1">
      <c r="B509" s="65"/>
      <c r="C509" s="65"/>
      <c r="D509" s="65"/>
      <c r="E509" s="66"/>
      <c r="F509" s="66"/>
      <c r="G509" s="66"/>
      <c r="H509" s="66"/>
      <c r="I509" s="66"/>
      <c r="J509" s="66"/>
      <c r="K509" s="65"/>
      <c r="L509" s="65"/>
      <c r="M509" s="67"/>
      <c r="N509" s="66"/>
      <c r="O509" s="66"/>
      <c r="P509" s="65"/>
      <c r="Q509" s="68"/>
      <c r="R509" s="69"/>
      <c r="S509" s="65"/>
      <c r="T509" s="68"/>
      <c r="U509" s="68"/>
      <c r="V509" s="68"/>
      <c r="W509" s="65"/>
      <c r="X509" s="65"/>
      <c r="Y509" s="65"/>
      <c r="Z509" s="65"/>
      <c r="AA509" s="65"/>
      <c r="AB509" s="65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</row>
    <row r="510" spans="2:39" s="64" customFormat="1" ht="12.95" customHeight="1">
      <c r="B510" s="65"/>
      <c r="C510" s="65"/>
      <c r="D510" s="65"/>
      <c r="E510" s="66"/>
      <c r="F510" s="66"/>
      <c r="G510" s="66"/>
      <c r="H510" s="66"/>
      <c r="I510" s="66"/>
      <c r="J510" s="66"/>
      <c r="K510" s="65"/>
      <c r="L510" s="65"/>
      <c r="M510" s="67"/>
      <c r="N510" s="66"/>
      <c r="O510" s="66"/>
      <c r="P510" s="65"/>
      <c r="Q510" s="68"/>
      <c r="R510" s="69"/>
      <c r="S510" s="65"/>
      <c r="T510" s="68"/>
      <c r="U510" s="68"/>
      <c r="V510" s="68"/>
      <c r="W510" s="65"/>
      <c r="X510" s="65"/>
      <c r="Y510" s="65"/>
      <c r="Z510" s="65"/>
      <c r="AA510" s="65"/>
      <c r="AB510" s="65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</row>
    <row r="511" spans="2:39" s="64" customFormat="1" ht="12.95" customHeight="1">
      <c r="B511" s="65"/>
      <c r="C511" s="65"/>
      <c r="D511" s="65"/>
      <c r="E511" s="66"/>
      <c r="F511" s="66"/>
      <c r="G511" s="66"/>
      <c r="H511" s="66"/>
      <c r="I511" s="66"/>
      <c r="J511" s="66"/>
      <c r="K511" s="65"/>
      <c r="L511" s="65"/>
      <c r="M511" s="67"/>
      <c r="N511" s="66"/>
      <c r="O511" s="66"/>
      <c r="P511" s="65"/>
      <c r="Q511" s="68"/>
      <c r="R511" s="69"/>
      <c r="S511" s="65"/>
      <c r="T511" s="68"/>
      <c r="U511" s="68"/>
      <c r="V511" s="68"/>
      <c r="W511" s="65"/>
      <c r="X511" s="65"/>
      <c r="Y511" s="65"/>
      <c r="Z511" s="65"/>
      <c r="AA511" s="65"/>
      <c r="AB511" s="65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</row>
    <row r="512" spans="2:39" s="64" customFormat="1" ht="12.95" customHeight="1">
      <c r="B512" s="65"/>
      <c r="C512" s="65"/>
      <c r="D512" s="65"/>
      <c r="E512" s="66"/>
      <c r="F512" s="66"/>
      <c r="G512" s="66"/>
      <c r="H512" s="66"/>
      <c r="I512" s="66"/>
      <c r="J512" s="66"/>
      <c r="K512" s="65"/>
      <c r="L512" s="65"/>
      <c r="M512" s="67"/>
      <c r="N512" s="66"/>
      <c r="O512" s="66"/>
      <c r="P512" s="65"/>
      <c r="Q512" s="68"/>
      <c r="R512" s="69"/>
      <c r="S512" s="65"/>
      <c r="T512" s="68"/>
      <c r="U512" s="68"/>
      <c r="V512" s="68"/>
      <c r="W512" s="65"/>
      <c r="X512" s="65"/>
      <c r="Y512" s="65"/>
      <c r="Z512" s="65"/>
      <c r="AA512" s="65"/>
      <c r="AB512" s="65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</row>
    <row r="513" spans="2:39" s="64" customFormat="1" ht="12.95" customHeight="1">
      <c r="B513" s="65"/>
      <c r="C513" s="65"/>
      <c r="D513" s="65"/>
      <c r="E513" s="66"/>
      <c r="F513" s="66"/>
      <c r="G513" s="66"/>
      <c r="H513" s="66"/>
      <c r="I513" s="66"/>
      <c r="J513" s="66"/>
      <c r="K513" s="65"/>
      <c r="L513" s="65"/>
      <c r="M513" s="67"/>
      <c r="N513" s="66"/>
      <c r="O513" s="66"/>
      <c r="P513" s="65"/>
      <c r="Q513" s="68"/>
      <c r="R513" s="69"/>
      <c r="S513" s="65"/>
      <c r="T513" s="68"/>
      <c r="U513" s="68"/>
      <c r="V513" s="68"/>
      <c r="W513" s="65"/>
      <c r="X513" s="65"/>
      <c r="Y513" s="65"/>
      <c r="Z513" s="65"/>
      <c r="AA513" s="65"/>
      <c r="AB513" s="65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</row>
    <row r="514" spans="2:39" s="64" customFormat="1" ht="12.95" customHeight="1">
      <c r="B514" s="65"/>
      <c r="C514" s="65"/>
      <c r="D514" s="65"/>
      <c r="E514" s="66"/>
      <c r="F514" s="66"/>
      <c r="G514" s="66"/>
      <c r="H514" s="66"/>
      <c r="I514" s="66"/>
      <c r="J514" s="66"/>
      <c r="K514" s="65"/>
      <c r="L514" s="65"/>
      <c r="M514" s="67"/>
      <c r="N514" s="66"/>
      <c r="O514" s="66"/>
      <c r="P514" s="65"/>
      <c r="Q514" s="68"/>
      <c r="R514" s="69"/>
      <c r="S514" s="65"/>
      <c r="T514" s="68"/>
      <c r="U514" s="68"/>
      <c r="V514" s="68"/>
      <c r="W514" s="65"/>
      <c r="X514" s="65"/>
      <c r="Y514" s="65"/>
      <c r="Z514" s="65"/>
      <c r="AA514" s="65"/>
      <c r="AB514" s="65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</row>
    <row r="515" spans="2:39" s="64" customFormat="1" ht="12.95" customHeight="1">
      <c r="B515" s="65"/>
      <c r="C515" s="65"/>
      <c r="D515" s="65"/>
      <c r="E515" s="66"/>
      <c r="F515" s="66"/>
      <c r="G515" s="66"/>
      <c r="H515" s="66"/>
      <c r="I515" s="66"/>
      <c r="J515" s="66"/>
      <c r="K515" s="65"/>
      <c r="L515" s="65"/>
      <c r="M515" s="67"/>
      <c r="N515" s="66"/>
      <c r="O515" s="66"/>
      <c r="P515" s="65"/>
      <c r="Q515" s="68"/>
      <c r="R515" s="69"/>
      <c r="S515" s="65"/>
      <c r="T515" s="68"/>
      <c r="U515" s="68"/>
      <c r="V515" s="68"/>
      <c r="W515" s="65"/>
      <c r="X515" s="65"/>
      <c r="Y515" s="65"/>
      <c r="Z515" s="65"/>
      <c r="AA515" s="65"/>
      <c r="AB515" s="65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</row>
    <row r="516" spans="2:39" s="64" customFormat="1" ht="12.95" customHeight="1">
      <c r="B516" s="65"/>
      <c r="C516" s="65"/>
      <c r="D516" s="65"/>
      <c r="E516" s="66"/>
      <c r="F516" s="66"/>
      <c r="G516" s="66"/>
      <c r="H516" s="66"/>
      <c r="I516" s="66"/>
      <c r="J516" s="66"/>
      <c r="K516" s="65"/>
      <c r="L516" s="65"/>
      <c r="M516" s="67"/>
      <c r="N516" s="66"/>
      <c r="O516" s="66"/>
      <c r="P516" s="65"/>
      <c r="Q516" s="68"/>
      <c r="R516" s="69"/>
      <c r="S516" s="65"/>
      <c r="T516" s="68"/>
      <c r="U516" s="68"/>
      <c r="V516" s="68"/>
      <c r="W516" s="65"/>
      <c r="X516" s="65"/>
      <c r="Y516" s="65"/>
      <c r="Z516" s="65"/>
      <c r="AA516" s="65"/>
      <c r="AB516" s="65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</row>
    <row r="517" spans="2:39" s="64" customFormat="1" ht="12.95" customHeight="1">
      <c r="B517" s="65"/>
      <c r="C517" s="65"/>
      <c r="D517" s="65"/>
      <c r="E517" s="66"/>
      <c r="F517" s="66"/>
      <c r="G517" s="66"/>
      <c r="H517" s="66"/>
      <c r="I517" s="66"/>
      <c r="J517" s="66"/>
      <c r="K517" s="65"/>
      <c r="L517" s="65"/>
      <c r="M517" s="67"/>
      <c r="N517" s="66"/>
      <c r="O517" s="66"/>
      <c r="P517" s="65"/>
      <c r="Q517" s="68"/>
      <c r="R517" s="69"/>
      <c r="S517" s="65"/>
      <c r="T517" s="68"/>
      <c r="U517" s="68"/>
      <c r="V517" s="68"/>
      <c r="W517" s="65"/>
      <c r="X517" s="65"/>
      <c r="Y517" s="65"/>
      <c r="Z517" s="65"/>
      <c r="AA517" s="65"/>
      <c r="AB517" s="65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</row>
    <row r="518" spans="2:39" s="64" customFormat="1" ht="12.95" customHeight="1">
      <c r="B518" s="65"/>
      <c r="C518" s="65"/>
      <c r="D518" s="65"/>
      <c r="E518" s="66"/>
      <c r="F518" s="66"/>
      <c r="G518" s="66"/>
      <c r="H518" s="66"/>
      <c r="I518" s="66"/>
      <c r="J518" s="66"/>
      <c r="K518" s="65"/>
      <c r="L518" s="65"/>
      <c r="M518" s="67"/>
      <c r="N518" s="66"/>
      <c r="O518" s="66"/>
      <c r="P518" s="65"/>
      <c r="Q518" s="68"/>
      <c r="R518" s="69"/>
      <c r="S518" s="65"/>
      <c r="T518" s="68"/>
      <c r="U518" s="68"/>
      <c r="V518" s="68"/>
      <c r="W518" s="65"/>
      <c r="X518" s="65"/>
      <c r="Y518" s="65"/>
      <c r="Z518" s="65"/>
      <c r="AA518" s="65"/>
      <c r="AB518" s="65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</row>
    <row r="519" spans="2:39" s="64" customFormat="1" ht="12.95" customHeight="1">
      <c r="B519" s="65"/>
      <c r="C519" s="65"/>
      <c r="D519" s="65"/>
      <c r="E519" s="66"/>
      <c r="F519" s="66"/>
      <c r="G519" s="66"/>
      <c r="H519" s="66"/>
      <c r="I519" s="66"/>
      <c r="J519" s="66"/>
      <c r="K519" s="65"/>
      <c r="L519" s="65"/>
      <c r="M519" s="67"/>
      <c r="N519" s="66"/>
      <c r="O519" s="66"/>
      <c r="P519" s="65"/>
      <c r="Q519" s="68"/>
      <c r="R519" s="69"/>
      <c r="S519" s="65"/>
      <c r="T519" s="68"/>
      <c r="U519" s="68"/>
      <c r="V519" s="68"/>
      <c r="W519" s="65"/>
      <c r="X519" s="65"/>
      <c r="Y519" s="65"/>
      <c r="Z519" s="65"/>
      <c r="AA519" s="65"/>
      <c r="AB519" s="65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</row>
    <row r="520" spans="2:39" s="64" customFormat="1" ht="12.95" customHeight="1">
      <c r="B520" s="65"/>
      <c r="C520" s="65"/>
      <c r="D520" s="65"/>
      <c r="E520" s="66"/>
      <c r="F520" s="66"/>
      <c r="G520" s="66"/>
      <c r="H520" s="66"/>
      <c r="I520" s="66"/>
      <c r="J520" s="66"/>
      <c r="K520" s="65"/>
      <c r="L520" s="65"/>
      <c r="M520" s="67"/>
      <c r="N520" s="66"/>
      <c r="O520" s="66"/>
      <c r="P520" s="65"/>
      <c r="Q520" s="68"/>
      <c r="R520" s="69"/>
      <c r="S520" s="65"/>
      <c r="T520" s="68"/>
      <c r="U520" s="68"/>
      <c r="V520" s="68"/>
      <c r="W520" s="65"/>
      <c r="X520" s="65"/>
      <c r="Y520" s="65"/>
      <c r="Z520" s="65"/>
      <c r="AA520" s="65"/>
      <c r="AB520" s="65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</row>
    <row r="521" spans="2:39" s="64" customFormat="1" ht="12.95" customHeight="1">
      <c r="B521" s="65"/>
      <c r="C521" s="65"/>
      <c r="D521" s="65"/>
      <c r="E521" s="66"/>
      <c r="F521" s="66"/>
      <c r="G521" s="66"/>
      <c r="H521" s="66"/>
      <c r="I521" s="66"/>
      <c r="J521" s="66"/>
      <c r="K521" s="65"/>
      <c r="L521" s="65"/>
      <c r="M521" s="67"/>
      <c r="N521" s="66"/>
      <c r="O521" s="66"/>
      <c r="P521" s="65"/>
      <c r="Q521" s="68"/>
      <c r="R521" s="69"/>
      <c r="S521" s="65"/>
      <c r="T521" s="68"/>
      <c r="U521" s="68"/>
      <c r="V521" s="68"/>
      <c r="W521" s="65"/>
      <c r="X521" s="65"/>
      <c r="Y521" s="65"/>
      <c r="Z521" s="65"/>
      <c r="AA521" s="65"/>
      <c r="AB521" s="65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</row>
    <row r="522" spans="2:39" s="64" customFormat="1" ht="12.95" customHeight="1">
      <c r="B522" s="65"/>
      <c r="C522" s="65"/>
      <c r="D522" s="65"/>
      <c r="E522" s="66"/>
      <c r="F522" s="66"/>
      <c r="G522" s="66"/>
      <c r="H522" s="66"/>
      <c r="I522" s="66"/>
      <c r="J522" s="66"/>
      <c r="K522" s="65"/>
      <c r="L522" s="65"/>
      <c r="M522" s="67"/>
      <c r="N522" s="66"/>
      <c r="O522" s="66"/>
      <c r="P522" s="65"/>
      <c r="Q522" s="68"/>
      <c r="R522" s="69"/>
      <c r="S522" s="65"/>
      <c r="T522" s="68"/>
      <c r="U522" s="68"/>
      <c r="V522" s="68"/>
      <c r="W522" s="65"/>
      <c r="X522" s="65"/>
      <c r="Y522" s="65"/>
      <c r="Z522" s="65"/>
      <c r="AA522" s="65"/>
      <c r="AB522" s="65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</row>
    <row r="523" spans="2:39" s="64" customFormat="1" ht="12.95" customHeight="1">
      <c r="B523" s="65"/>
      <c r="C523" s="65"/>
      <c r="D523" s="65"/>
      <c r="E523" s="66"/>
      <c r="F523" s="66"/>
      <c r="G523" s="66"/>
      <c r="H523" s="66"/>
      <c r="I523" s="66"/>
      <c r="J523" s="66"/>
      <c r="K523" s="65"/>
      <c r="L523" s="65"/>
      <c r="M523" s="67"/>
      <c r="N523" s="66"/>
      <c r="O523" s="66"/>
      <c r="P523" s="65"/>
      <c r="Q523" s="68"/>
      <c r="R523" s="69"/>
      <c r="S523" s="65"/>
      <c r="T523" s="68"/>
      <c r="U523" s="68"/>
      <c r="V523" s="68"/>
      <c r="W523" s="65"/>
      <c r="X523" s="65"/>
      <c r="Y523" s="65"/>
      <c r="Z523" s="65"/>
      <c r="AA523" s="65"/>
      <c r="AB523" s="65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</row>
    <row r="524" spans="2:39" s="64" customFormat="1" ht="12.95" customHeight="1">
      <c r="B524" s="65"/>
      <c r="C524" s="65"/>
      <c r="D524" s="65"/>
      <c r="E524" s="66"/>
      <c r="F524" s="66"/>
      <c r="G524" s="66"/>
      <c r="H524" s="66"/>
      <c r="I524" s="66"/>
      <c r="J524" s="66"/>
      <c r="K524" s="65"/>
      <c r="L524" s="65"/>
      <c r="M524" s="67"/>
      <c r="N524" s="66"/>
      <c r="O524" s="66"/>
      <c r="P524" s="65"/>
      <c r="Q524" s="68"/>
      <c r="R524" s="69"/>
      <c r="S524" s="65"/>
      <c r="T524" s="68"/>
      <c r="U524" s="68"/>
      <c r="V524" s="68"/>
      <c r="W524" s="65"/>
      <c r="X524" s="65"/>
      <c r="Y524" s="65"/>
      <c r="Z524" s="65"/>
      <c r="AA524" s="65"/>
      <c r="AB524" s="65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</row>
    <row r="525" spans="2:39" s="64" customFormat="1" ht="12.95" customHeight="1">
      <c r="B525" s="65"/>
      <c r="C525" s="65"/>
      <c r="D525" s="65"/>
      <c r="E525" s="66"/>
      <c r="F525" s="66"/>
      <c r="G525" s="66"/>
      <c r="H525" s="66"/>
      <c r="I525" s="66"/>
      <c r="J525" s="66"/>
      <c r="K525" s="65"/>
      <c r="L525" s="65"/>
      <c r="M525" s="67"/>
      <c r="N525" s="66"/>
      <c r="O525" s="66"/>
      <c r="P525" s="65"/>
      <c r="Q525" s="68"/>
      <c r="R525" s="69"/>
      <c r="S525" s="65"/>
      <c r="T525" s="68"/>
      <c r="U525" s="68"/>
      <c r="V525" s="68"/>
      <c r="W525" s="65"/>
      <c r="X525" s="65"/>
      <c r="Y525" s="65"/>
      <c r="Z525" s="65"/>
      <c r="AA525" s="65"/>
      <c r="AB525" s="65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</row>
    <row r="526" spans="2:39" s="64" customFormat="1" ht="12.95" customHeight="1">
      <c r="B526" s="65"/>
      <c r="C526" s="65"/>
      <c r="D526" s="65"/>
      <c r="E526" s="66"/>
      <c r="F526" s="66"/>
      <c r="G526" s="66"/>
      <c r="H526" s="66"/>
      <c r="I526" s="66"/>
      <c r="J526" s="66"/>
      <c r="K526" s="65"/>
      <c r="L526" s="65"/>
      <c r="M526" s="67"/>
      <c r="N526" s="66"/>
      <c r="O526" s="66"/>
      <c r="P526" s="65"/>
      <c r="Q526" s="68"/>
      <c r="R526" s="69"/>
      <c r="S526" s="65"/>
      <c r="T526" s="68"/>
      <c r="U526" s="68"/>
      <c r="V526" s="68"/>
      <c r="W526" s="65"/>
      <c r="X526" s="65"/>
      <c r="Y526" s="65"/>
      <c r="Z526" s="65"/>
      <c r="AA526" s="65"/>
      <c r="AB526" s="65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</row>
    <row r="527" spans="2:39" s="64" customFormat="1" ht="12.95" customHeight="1">
      <c r="B527" s="65"/>
      <c r="C527" s="65"/>
      <c r="D527" s="65"/>
      <c r="E527" s="66"/>
      <c r="F527" s="66"/>
      <c r="G527" s="66"/>
      <c r="H527" s="66"/>
      <c r="I527" s="66"/>
      <c r="J527" s="66"/>
      <c r="K527" s="65"/>
      <c r="L527" s="65"/>
      <c r="M527" s="67"/>
      <c r="N527" s="66"/>
      <c r="O527" s="66"/>
      <c r="P527" s="65"/>
      <c r="Q527" s="68"/>
      <c r="R527" s="69"/>
      <c r="S527" s="65"/>
      <c r="T527" s="68"/>
      <c r="U527" s="68"/>
      <c r="V527" s="68"/>
      <c r="W527" s="65"/>
      <c r="X527" s="65"/>
      <c r="Y527" s="65"/>
      <c r="Z527" s="65"/>
      <c r="AA527" s="65"/>
      <c r="AB527" s="65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</row>
    <row r="528" spans="2:39" s="64" customFormat="1" ht="12.95" customHeight="1">
      <c r="B528" s="65"/>
      <c r="C528" s="65"/>
      <c r="D528" s="65"/>
      <c r="E528" s="66"/>
      <c r="F528" s="66"/>
      <c r="G528" s="66"/>
      <c r="H528" s="66"/>
      <c r="I528" s="66"/>
      <c r="J528" s="66"/>
      <c r="K528" s="65"/>
      <c r="L528" s="65"/>
      <c r="M528" s="67"/>
      <c r="N528" s="66"/>
      <c r="O528" s="66"/>
      <c r="P528" s="65"/>
      <c r="Q528" s="68"/>
      <c r="R528" s="69"/>
      <c r="S528" s="65"/>
      <c r="T528" s="68"/>
      <c r="U528" s="68"/>
      <c r="V528" s="68"/>
      <c r="W528" s="65"/>
      <c r="X528" s="65"/>
      <c r="Y528" s="65"/>
      <c r="Z528" s="65"/>
      <c r="AA528" s="65"/>
      <c r="AB528" s="65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</row>
    <row r="529" spans="2:39" s="64" customFormat="1" ht="12.95" customHeight="1">
      <c r="B529" s="65"/>
      <c r="C529" s="65"/>
      <c r="D529" s="65"/>
      <c r="E529" s="66"/>
      <c r="F529" s="66"/>
      <c r="G529" s="66"/>
      <c r="H529" s="66"/>
      <c r="I529" s="66"/>
      <c r="J529" s="66"/>
      <c r="K529" s="65"/>
      <c r="L529" s="65"/>
      <c r="M529" s="67"/>
      <c r="N529" s="66"/>
      <c r="O529" s="66"/>
      <c r="P529" s="65"/>
      <c r="Q529" s="68"/>
      <c r="R529" s="69"/>
      <c r="S529" s="65"/>
      <c r="T529" s="68"/>
      <c r="U529" s="68"/>
      <c r="V529" s="68"/>
      <c r="W529" s="65"/>
      <c r="X529" s="65"/>
      <c r="Y529" s="65"/>
      <c r="Z529" s="65"/>
      <c r="AA529" s="65"/>
      <c r="AB529" s="65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</row>
    <row r="530" spans="2:39" s="64" customFormat="1" ht="12.95" customHeight="1">
      <c r="B530" s="65"/>
      <c r="C530" s="65"/>
      <c r="D530" s="65"/>
      <c r="E530" s="66"/>
      <c r="F530" s="66"/>
      <c r="G530" s="66"/>
      <c r="H530" s="66"/>
      <c r="I530" s="66"/>
      <c r="J530" s="66"/>
      <c r="K530" s="65"/>
      <c r="L530" s="65"/>
      <c r="M530" s="67"/>
      <c r="N530" s="66"/>
      <c r="O530" s="66"/>
      <c r="P530" s="65"/>
      <c r="Q530" s="68"/>
      <c r="R530" s="69"/>
      <c r="S530" s="65"/>
      <c r="T530" s="68"/>
      <c r="U530" s="68"/>
      <c r="V530" s="68"/>
      <c r="W530" s="65"/>
      <c r="X530" s="65"/>
      <c r="Y530" s="65"/>
      <c r="Z530" s="65"/>
      <c r="AA530" s="65"/>
      <c r="AB530" s="65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</row>
    <row r="531" spans="2:39" s="64" customFormat="1" ht="12.95" customHeight="1">
      <c r="B531" s="65"/>
      <c r="C531" s="65"/>
      <c r="D531" s="65"/>
      <c r="E531" s="66"/>
      <c r="F531" s="66"/>
      <c r="G531" s="66"/>
      <c r="H531" s="66"/>
      <c r="I531" s="66"/>
      <c r="J531" s="66"/>
      <c r="K531" s="65"/>
      <c r="L531" s="65"/>
      <c r="M531" s="67"/>
      <c r="N531" s="66"/>
      <c r="O531" s="66"/>
      <c r="P531" s="65"/>
      <c r="Q531" s="68"/>
      <c r="R531" s="69"/>
      <c r="S531" s="65"/>
      <c r="T531" s="68"/>
      <c r="U531" s="68"/>
      <c r="V531" s="68"/>
      <c r="W531" s="65"/>
      <c r="X531" s="65"/>
      <c r="Y531" s="65"/>
      <c r="Z531" s="65"/>
      <c r="AA531" s="65"/>
      <c r="AB531" s="65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</row>
    <row r="532" spans="2:39" s="64" customFormat="1" ht="12.95" customHeight="1">
      <c r="B532" s="65"/>
      <c r="C532" s="65"/>
      <c r="D532" s="65"/>
      <c r="E532" s="66"/>
      <c r="F532" s="66"/>
      <c r="G532" s="66"/>
      <c r="H532" s="66"/>
      <c r="I532" s="66"/>
      <c r="J532" s="66"/>
      <c r="K532" s="65"/>
      <c r="L532" s="65"/>
      <c r="M532" s="67"/>
      <c r="N532" s="66"/>
      <c r="O532" s="66"/>
      <c r="P532" s="65"/>
      <c r="Q532" s="68"/>
      <c r="R532" s="69"/>
      <c r="S532" s="65"/>
      <c r="T532" s="68"/>
      <c r="U532" s="68"/>
      <c r="V532" s="68"/>
      <c r="W532" s="65"/>
      <c r="X532" s="65"/>
      <c r="Y532" s="65"/>
      <c r="Z532" s="65"/>
      <c r="AA532" s="65"/>
      <c r="AB532" s="65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</row>
    <row r="533" spans="2:39" s="64" customFormat="1" ht="12.95" customHeight="1">
      <c r="B533" s="65"/>
      <c r="C533" s="65"/>
      <c r="D533" s="65"/>
      <c r="E533" s="66"/>
      <c r="F533" s="66"/>
      <c r="G533" s="66"/>
      <c r="H533" s="66"/>
      <c r="I533" s="66"/>
      <c r="J533" s="66"/>
      <c r="K533" s="65"/>
      <c r="L533" s="65"/>
      <c r="M533" s="67"/>
      <c r="N533" s="66"/>
      <c r="O533" s="66"/>
      <c r="P533" s="65"/>
      <c r="Q533" s="68"/>
      <c r="R533" s="69"/>
      <c r="S533" s="65"/>
      <c r="T533" s="68"/>
      <c r="U533" s="68"/>
      <c r="V533" s="68"/>
      <c r="W533" s="65"/>
      <c r="X533" s="65"/>
      <c r="Y533" s="65"/>
      <c r="Z533" s="65"/>
      <c r="AA533" s="65"/>
      <c r="AB533" s="65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</row>
    <row r="534" spans="2:39" s="64" customFormat="1" ht="12.95" customHeight="1">
      <c r="B534" s="65"/>
      <c r="C534" s="65"/>
      <c r="D534" s="65"/>
      <c r="E534" s="66"/>
      <c r="F534" s="66"/>
      <c r="G534" s="66"/>
      <c r="H534" s="66"/>
      <c r="I534" s="66"/>
      <c r="J534" s="66"/>
      <c r="K534" s="65"/>
      <c r="L534" s="65"/>
      <c r="M534" s="67"/>
      <c r="N534" s="66"/>
      <c r="O534" s="66"/>
      <c r="P534" s="65"/>
      <c r="Q534" s="68"/>
      <c r="R534" s="69"/>
      <c r="S534" s="65"/>
      <c r="T534" s="68"/>
      <c r="U534" s="68"/>
      <c r="V534" s="68"/>
      <c r="W534" s="65"/>
      <c r="X534" s="65"/>
      <c r="Y534" s="65"/>
      <c r="Z534" s="65"/>
      <c r="AA534" s="65"/>
      <c r="AB534" s="65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</row>
    <row r="535" spans="2:39" s="64" customFormat="1" ht="12.95" customHeight="1">
      <c r="B535" s="65"/>
      <c r="C535" s="65"/>
      <c r="D535" s="65"/>
      <c r="E535" s="66"/>
      <c r="F535" s="66"/>
      <c r="G535" s="66"/>
      <c r="H535" s="66"/>
      <c r="I535" s="66"/>
      <c r="J535" s="66"/>
      <c r="K535" s="65"/>
      <c r="L535" s="65"/>
      <c r="M535" s="67"/>
      <c r="N535" s="66"/>
      <c r="O535" s="66"/>
      <c r="P535" s="65"/>
      <c r="Q535" s="68"/>
      <c r="R535" s="69"/>
      <c r="S535" s="65"/>
      <c r="T535" s="68"/>
      <c r="U535" s="68"/>
      <c r="V535" s="68"/>
      <c r="W535" s="65"/>
      <c r="X535" s="65"/>
      <c r="Y535" s="65"/>
      <c r="Z535" s="65"/>
      <c r="AA535" s="65"/>
      <c r="AB535" s="65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</row>
    <row r="536" spans="2:39" s="64" customFormat="1" ht="12.95" customHeight="1">
      <c r="B536" s="65"/>
      <c r="C536" s="65"/>
      <c r="D536" s="65"/>
      <c r="E536" s="66"/>
      <c r="F536" s="66"/>
      <c r="G536" s="66"/>
      <c r="H536" s="66"/>
      <c r="I536" s="66"/>
      <c r="J536" s="66"/>
      <c r="K536" s="65"/>
      <c r="L536" s="65"/>
      <c r="M536" s="67"/>
      <c r="N536" s="66"/>
      <c r="O536" s="66"/>
      <c r="P536" s="65"/>
      <c r="Q536" s="68"/>
      <c r="R536" s="69"/>
      <c r="S536" s="65"/>
      <c r="T536" s="68"/>
      <c r="U536" s="68"/>
      <c r="V536" s="68"/>
      <c r="W536" s="65"/>
      <c r="X536" s="65"/>
      <c r="Y536" s="65"/>
      <c r="Z536" s="65"/>
      <c r="AA536" s="65"/>
      <c r="AB536" s="65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</row>
    <row r="537" spans="2:39" s="64" customFormat="1" ht="12.95" customHeight="1">
      <c r="B537" s="65"/>
      <c r="C537" s="65"/>
      <c r="D537" s="65"/>
      <c r="E537" s="66"/>
      <c r="F537" s="66"/>
      <c r="G537" s="66"/>
      <c r="H537" s="66"/>
      <c r="I537" s="66"/>
      <c r="J537" s="66"/>
      <c r="K537" s="65"/>
      <c r="L537" s="65"/>
      <c r="M537" s="67"/>
      <c r="N537" s="66"/>
      <c r="O537" s="66"/>
      <c r="P537" s="65"/>
      <c r="Q537" s="68"/>
      <c r="R537" s="69"/>
      <c r="S537" s="65"/>
      <c r="T537" s="68"/>
      <c r="U537" s="68"/>
      <c r="V537" s="68"/>
      <c r="W537" s="65"/>
      <c r="X537" s="65"/>
      <c r="Y537" s="65"/>
      <c r="Z537" s="65"/>
      <c r="AA537" s="65"/>
      <c r="AB537" s="65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</row>
    <row r="538" spans="2:39" s="64" customFormat="1" ht="12.95" customHeight="1">
      <c r="B538" s="65"/>
      <c r="C538" s="65"/>
      <c r="D538" s="65"/>
      <c r="E538" s="66"/>
      <c r="F538" s="66"/>
      <c r="G538" s="66"/>
      <c r="H538" s="66"/>
      <c r="I538" s="66"/>
      <c r="J538" s="66"/>
      <c r="K538" s="65"/>
      <c r="L538" s="65"/>
      <c r="M538" s="67"/>
      <c r="N538" s="66"/>
      <c r="O538" s="66"/>
      <c r="P538" s="65"/>
      <c r="Q538" s="68"/>
      <c r="R538" s="69"/>
      <c r="S538" s="65"/>
      <c r="T538" s="68"/>
      <c r="U538" s="68"/>
      <c r="V538" s="68"/>
      <c r="W538" s="65"/>
      <c r="X538" s="65"/>
      <c r="Y538" s="65"/>
      <c r="Z538" s="65"/>
      <c r="AA538" s="65"/>
      <c r="AB538" s="65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</row>
    <row r="539" spans="2:39" s="64" customFormat="1" ht="12.95" customHeight="1">
      <c r="B539" s="65"/>
      <c r="C539" s="65"/>
      <c r="D539" s="65"/>
      <c r="E539" s="66"/>
      <c r="F539" s="66"/>
      <c r="G539" s="66"/>
      <c r="H539" s="66"/>
      <c r="I539" s="66"/>
      <c r="J539" s="66"/>
      <c r="K539" s="65"/>
      <c r="L539" s="65"/>
      <c r="M539" s="67"/>
      <c r="N539" s="66"/>
      <c r="O539" s="66"/>
      <c r="P539" s="65"/>
      <c r="Q539" s="68"/>
      <c r="R539" s="69"/>
      <c r="S539" s="65"/>
      <c r="T539" s="68"/>
      <c r="U539" s="68"/>
      <c r="V539" s="68"/>
      <c r="W539" s="65"/>
      <c r="X539" s="65"/>
      <c r="Y539" s="65"/>
      <c r="Z539" s="65"/>
      <c r="AA539" s="65"/>
      <c r="AB539" s="65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</row>
    <row r="540" spans="2:39" s="64" customFormat="1" ht="12.95" customHeight="1">
      <c r="B540" s="65"/>
      <c r="C540" s="65"/>
      <c r="D540" s="65"/>
      <c r="E540" s="66"/>
      <c r="F540" s="66"/>
      <c r="G540" s="66"/>
      <c r="H540" s="66"/>
      <c r="I540" s="66"/>
      <c r="J540" s="66"/>
      <c r="K540" s="65"/>
      <c r="L540" s="65"/>
      <c r="M540" s="67"/>
      <c r="N540" s="66"/>
      <c r="O540" s="66"/>
      <c r="P540" s="65"/>
      <c r="Q540" s="68"/>
      <c r="R540" s="69"/>
      <c r="S540" s="65"/>
      <c r="T540" s="68"/>
      <c r="U540" s="68"/>
      <c r="V540" s="68"/>
      <c r="W540" s="65"/>
      <c r="X540" s="65"/>
      <c r="Y540" s="65"/>
      <c r="Z540" s="65"/>
      <c r="AA540" s="65"/>
      <c r="AB540" s="65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</row>
    <row r="541" spans="2:39" s="64" customFormat="1" ht="12.95" customHeight="1">
      <c r="B541" s="65"/>
      <c r="C541" s="65"/>
      <c r="D541" s="65"/>
      <c r="E541" s="66"/>
      <c r="F541" s="66"/>
      <c r="G541" s="66"/>
      <c r="H541" s="66"/>
      <c r="I541" s="66"/>
      <c r="J541" s="66"/>
      <c r="K541" s="65"/>
      <c r="L541" s="65"/>
      <c r="M541" s="67"/>
      <c r="N541" s="66"/>
      <c r="O541" s="66"/>
      <c r="P541" s="65"/>
      <c r="Q541" s="68"/>
      <c r="R541" s="69"/>
      <c r="S541" s="65"/>
      <c r="T541" s="68"/>
      <c r="U541" s="68"/>
      <c r="V541" s="68"/>
      <c r="W541" s="65"/>
      <c r="X541" s="65"/>
      <c r="Y541" s="65"/>
      <c r="Z541" s="65"/>
      <c r="AA541" s="65"/>
      <c r="AB541" s="65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</row>
    <row r="542" spans="2:39" s="64" customFormat="1" ht="12.95" customHeight="1">
      <c r="B542" s="65"/>
      <c r="C542" s="65"/>
      <c r="D542" s="65"/>
      <c r="E542" s="66"/>
      <c r="F542" s="66"/>
      <c r="G542" s="66"/>
      <c r="H542" s="66"/>
      <c r="I542" s="66"/>
      <c r="J542" s="66"/>
      <c r="K542" s="65"/>
      <c r="L542" s="65"/>
      <c r="M542" s="67"/>
      <c r="N542" s="66"/>
      <c r="O542" s="66"/>
      <c r="P542" s="65"/>
      <c r="Q542" s="68"/>
      <c r="R542" s="69"/>
      <c r="S542" s="65"/>
      <c r="T542" s="68"/>
      <c r="U542" s="68"/>
      <c r="V542" s="68"/>
      <c r="W542" s="65"/>
      <c r="X542" s="65"/>
      <c r="Y542" s="65"/>
      <c r="Z542" s="65"/>
      <c r="AA542" s="65"/>
      <c r="AB542" s="65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</row>
    <row r="543" spans="2:39" s="64" customFormat="1" ht="12.95" customHeight="1">
      <c r="B543" s="65"/>
      <c r="C543" s="65"/>
      <c r="D543" s="65"/>
      <c r="E543" s="66"/>
      <c r="F543" s="66"/>
      <c r="G543" s="66"/>
      <c r="H543" s="66"/>
      <c r="I543" s="66"/>
      <c r="J543" s="66"/>
      <c r="K543" s="65"/>
      <c r="L543" s="65"/>
      <c r="M543" s="67"/>
      <c r="N543" s="66"/>
      <c r="O543" s="66"/>
      <c r="P543" s="65"/>
      <c r="Q543" s="68"/>
      <c r="R543" s="69"/>
      <c r="S543" s="65"/>
      <c r="T543" s="68"/>
      <c r="U543" s="68"/>
      <c r="V543" s="68"/>
      <c r="W543" s="65"/>
      <c r="X543" s="65"/>
      <c r="Y543" s="65"/>
      <c r="Z543" s="65"/>
      <c r="AA543" s="65"/>
      <c r="AB543" s="65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</row>
    <row r="544" spans="2:39" s="64" customFormat="1" ht="12.95" customHeight="1">
      <c r="B544" s="65"/>
      <c r="C544" s="65"/>
      <c r="D544" s="65"/>
      <c r="E544" s="66"/>
      <c r="F544" s="66"/>
      <c r="G544" s="66"/>
      <c r="H544" s="66"/>
      <c r="I544" s="66"/>
      <c r="J544" s="66"/>
      <c r="K544" s="65"/>
      <c r="L544" s="65"/>
      <c r="M544" s="67"/>
      <c r="N544" s="66"/>
      <c r="O544" s="66"/>
      <c r="P544" s="65"/>
      <c r="Q544" s="68"/>
      <c r="R544" s="69"/>
      <c r="S544" s="65"/>
      <c r="T544" s="68"/>
      <c r="U544" s="68"/>
      <c r="V544" s="68"/>
      <c r="W544" s="65"/>
      <c r="X544" s="65"/>
      <c r="Y544" s="65"/>
      <c r="Z544" s="65"/>
      <c r="AA544" s="65"/>
      <c r="AB544" s="65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</row>
    <row r="545" spans="2:39" s="64" customFormat="1" ht="12.95" customHeight="1">
      <c r="B545" s="65"/>
      <c r="C545" s="65"/>
      <c r="D545" s="65"/>
      <c r="E545" s="66"/>
      <c r="F545" s="66"/>
      <c r="G545" s="66"/>
      <c r="H545" s="66"/>
      <c r="I545" s="66"/>
      <c r="J545" s="66"/>
      <c r="K545" s="65"/>
      <c r="L545" s="65"/>
      <c r="M545" s="67"/>
      <c r="N545" s="66"/>
      <c r="O545" s="66"/>
      <c r="P545" s="65"/>
      <c r="Q545" s="68"/>
      <c r="R545" s="69"/>
      <c r="S545" s="65"/>
      <c r="T545" s="68"/>
      <c r="U545" s="68"/>
      <c r="V545" s="68"/>
      <c r="W545" s="65"/>
      <c r="X545" s="65"/>
      <c r="Y545" s="65"/>
      <c r="Z545" s="65"/>
      <c r="AA545" s="65"/>
      <c r="AB545" s="65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</row>
    <row r="546" spans="2:39" s="64" customFormat="1" ht="12.95" customHeight="1">
      <c r="B546" s="65"/>
      <c r="C546" s="65"/>
      <c r="D546" s="65"/>
      <c r="E546" s="66"/>
      <c r="F546" s="66"/>
      <c r="G546" s="66"/>
      <c r="H546" s="66"/>
      <c r="I546" s="66"/>
      <c r="J546" s="66"/>
      <c r="K546" s="65"/>
      <c r="L546" s="65"/>
      <c r="M546" s="67"/>
      <c r="N546" s="66"/>
      <c r="O546" s="66"/>
      <c r="P546" s="65"/>
      <c r="Q546" s="68"/>
      <c r="R546" s="69"/>
      <c r="S546" s="65"/>
      <c r="T546" s="68"/>
      <c r="U546" s="68"/>
      <c r="V546" s="68"/>
      <c r="W546" s="65"/>
      <c r="X546" s="65"/>
      <c r="Y546" s="65"/>
      <c r="Z546" s="65"/>
      <c r="AA546" s="65"/>
      <c r="AB546" s="65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</row>
    <row r="547" spans="2:39" s="64" customFormat="1" ht="12.95" customHeight="1">
      <c r="B547" s="65"/>
      <c r="C547" s="65"/>
      <c r="D547" s="65"/>
      <c r="E547" s="66"/>
      <c r="F547" s="66"/>
      <c r="G547" s="66"/>
      <c r="H547" s="66"/>
      <c r="I547" s="66"/>
      <c r="J547" s="66"/>
      <c r="K547" s="65"/>
      <c r="L547" s="65"/>
      <c r="M547" s="67"/>
      <c r="N547" s="66"/>
      <c r="O547" s="66"/>
      <c r="P547" s="65"/>
      <c r="Q547" s="68"/>
      <c r="R547" s="69"/>
      <c r="S547" s="65"/>
      <c r="T547" s="68"/>
      <c r="U547" s="68"/>
      <c r="V547" s="68"/>
      <c r="W547" s="65"/>
      <c r="X547" s="65"/>
      <c r="Y547" s="65"/>
      <c r="Z547" s="65"/>
      <c r="AA547" s="65"/>
      <c r="AB547" s="65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</row>
    <row r="548" spans="2:39" s="64" customFormat="1" ht="12.95" customHeight="1">
      <c r="B548" s="65"/>
      <c r="C548" s="65"/>
      <c r="D548" s="65"/>
      <c r="E548" s="66"/>
      <c r="F548" s="66"/>
      <c r="G548" s="66"/>
      <c r="H548" s="66"/>
      <c r="I548" s="66"/>
      <c r="J548" s="66"/>
      <c r="K548" s="65"/>
      <c r="L548" s="65"/>
      <c r="M548" s="67"/>
      <c r="N548" s="66"/>
      <c r="O548" s="66"/>
      <c r="P548" s="65"/>
      <c r="Q548" s="68"/>
      <c r="R548" s="69"/>
      <c r="S548" s="65"/>
      <c r="T548" s="68"/>
      <c r="U548" s="68"/>
      <c r="V548" s="68"/>
      <c r="W548" s="65"/>
      <c r="X548" s="65"/>
      <c r="Y548" s="65"/>
      <c r="Z548" s="65"/>
      <c r="AA548" s="65"/>
      <c r="AB548" s="65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</row>
    <row r="549" spans="2:39" s="64" customFormat="1" ht="12.95" customHeight="1">
      <c r="B549" s="65"/>
      <c r="C549" s="65"/>
      <c r="D549" s="65"/>
      <c r="E549" s="66"/>
      <c r="F549" s="66"/>
      <c r="G549" s="66"/>
      <c r="H549" s="66"/>
      <c r="I549" s="66"/>
      <c r="J549" s="66"/>
      <c r="K549" s="65"/>
      <c r="L549" s="65"/>
      <c r="M549" s="67"/>
      <c r="N549" s="66"/>
      <c r="O549" s="66"/>
      <c r="P549" s="65"/>
      <c r="Q549" s="68"/>
      <c r="R549" s="69"/>
      <c r="S549" s="65"/>
      <c r="T549" s="68"/>
      <c r="U549" s="68"/>
      <c r="V549" s="68"/>
      <c r="W549" s="65"/>
      <c r="X549" s="65"/>
      <c r="Y549" s="65"/>
      <c r="Z549" s="65"/>
      <c r="AA549" s="65"/>
      <c r="AB549" s="65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</row>
    <row r="550" spans="2:39" s="64" customFormat="1" ht="12.95" customHeight="1">
      <c r="B550" s="65"/>
      <c r="C550" s="65"/>
      <c r="D550" s="65"/>
      <c r="E550" s="66"/>
      <c r="F550" s="66"/>
      <c r="G550" s="66"/>
      <c r="H550" s="66"/>
      <c r="I550" s="66"/>
      <c r="J550" s="66"/>
      <c r="K550" s="65"/>
      <c r="L550" s="65"/>
      <c r="M550" s="67"/>
      <c r="N550" s="66"/>
      <c r="O550" s="66"/>
      <c r="P550" s="65"/>
      <c r="Q550" s="68"/>
      <c r="R550" s="69"/>
      <c r="S550" s="65"/>
      <c r="T550" s="68"/>
      <c r="U550" s="68"/>
      <c r="V550" s="68"/>
      <c r="W550" s="65"/>
      <c r="X550" s="65"/>
      <c r="Y550" s="65"/>
      <c r="Z550" s="65"/>
      <c r="AA550" s="65"/>
      <c r="AB550" s="65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</row>
    <row r="551" spans="2:39" s="64" customFormat="1" ht="12.95" customHeight="1">
      <c r="B551" s="65"/>
      <c r="C551" s="65"/>
      <c r="D551" s="65"/>
      <c r="E551" s="66"/>
      <c r="F551" s="66"/>
      <c r="G551" s="66"/>
      <c r="H551" s="66"/>
      <c r="I551" s="66"/>
      <c r="J551" s="66"/>
      <c r="K551" s="65"/>
      <c r="L551" s="65"/>
      <c r="M551" s="67"/>
      <c r="N551" s="66"/>
      <c r="O551" s="66"/>
      <c r="P551" s="65"/>
      <c r="Q551" s="68"/>
      <c r="R551" s="69"/>
      <c r="S551" s="65"/>
      <c r="T551" s="68"/>
      <c r="U551" s="68"/>
      <c r="V551" s="68"/>
      <c r="W551" s="65"/>
      <c r="X551" s="65"/>
      <c r="Y551" s="65"/>
      <c r="Z551" s="65"/>
      <c r="AA551" s="65"/>
      <c r="AB551" s="65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</row>
    <row r="552" spans="2:39" s="64" customFormat="1" ht="12.95" customHeight="1">
      <c r="B552" s="65"/>
      <c r="C552" s="65"/>
      <c r="D552" s="65"/>
      <c r="E552" s="66"/>
      <c r="F552" s="66"/>
      <c r="G552" s="66"/>
      <c r="H552" s="66"/>
      <c r="I552" s="66"/>
      <c r="J552" s="66"/>
      <c r="K552" s="65"/>
      <c r="L552" s="65"/>
      <c r="M552" s="67"/>
      <c r="N552" s="66"/>
      <c r="O552" s="66"/>
      <c r="P552" s="65"/>
      <c r="Q552" s="68"/>
      <c r="R552" s="69"/>
      <c r="S552" s="65"/>
      <c r="T552" s="68"/>
      <c r="U552" s="68"/>
      <c r="V552" s="68"/>
      <c r="W552" s="65"/>
      <c r="X552" s="65"/>
      <c r="Y552" s="65"/>
      <c r="Z552" s="65"/>
      <c r="AA552" s="65"/>
      <c r="AB552" s="65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</row>
    <row r="553" spans="2:39" s="64" customFormat="1" ht="12.95" customHeight="1">
      <c r="B553" s="65"/>
      <c r="C553" s="65"/>
      <c r="D553" s="65"/>
      <c r="E553" s="66"/>
      <c r="F553" s="66"/>
      <c r="G553" s="66"/>
      <c r="H553" s="66"/>
      <c r="I553" s="66"/>
      <c r="J553" s="66"/>
      <c r="K553" s="65"/>
      <c r="L553" s="65"/>
      <c r="M553" s="67"/>
      <c r="N553" s="66"/>
      <c r="O553" s="66"/>
      <c r="P553" s="65"/>
      <c r="Q553" s="68"/>
      <c r="R553" s="69"/>
      <c r="S553" s="65"/>
      <c r="T553" s="68"/>
      <c r="U553" s="68"/>
      <c r="V553" s="68"/>
      <c r="W553" s="65"/>
      <c r="X553" s="65"/>
      <c r="Y553" s="65"/>
      <c r="Z553" s="65"/>
      <c r="AA553" s="65"/>
      <c r="AB553" s="65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</row>
    <row r="554" spans="2:39" s="64" customFormat="1" ht="12.95" customHeight="1">
      <c r="B554" s="65"/>
      <c r="C554" s="65"/>
      <c r="D554" s="65"/>
      <c r="E554" s="66"/>
      <c r="F554" s="66"/>
      <c r="G554" s="66"/>
      <c r="H554" s="66"/>
      <c r="I554" s="66"/>
      <c r="J554" s="66"/>
      <c r="K554" s="65"/>
      <c r="L554" s="65"/>
      <c r="M554" s="67"/>
      <c r="N554" s="66"/>
      <c r="O554" s="66"/>
      <c r="P554" s="65"/>
      <c r="Q554" s="68"/>
      <c r="R554" s="69"/>
      <c r="S554" s="65"/>
      <c r="T554" s="68"/>
      <c r="U554" s="68"/>
      <c r="V554" s="68"/>
      <c r="W554" s="65"/>
      <c r="X554" s="65"/>
      <c r="Y554" s="65"/>
      <c r="Z554" s="65"/>
      <c r="AA554" s="65"/>
      <c r="AB554" s="65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</row>
    <row r="555" spans="2:39" s="64" customFormat="1" ht="12.95" customHeight="1">
      <c r="B555" s="65"/>
      <c r="C555" s="65"/>
      <c r="D555" s="65"/>
      <c r="E555" s="66"/>
      <c r="F555" s="66"/>
      <c r="G555" s="66"/>
      <c r="H555" s="66"/>
      <c r="I555" s="66"/>
      <c r="J555" s="66"/>
      <c r="K555" s="65"/>
      <c r="L555" s="65"/>
      <c r="M555" s="67"/>
      <c r="N555" s="66"/>
      <c r="O555" s="66"/>
      <c r="P555" s="65"/>
      <c r="Q555" s="68"/>
      <c r="R555" s="69"/>
      <c r="S555" s="65"/>
      <c r="T555" s="68"/>
      <c r="U555" s="68"/>
      <c r="V555" s="68"/>
      <c r="W555" s="65"/>
      <c r="X555" s="65"/>
      <c r="Y555" s="65"/>
      <c r="Z555" s="65"/>
      <c r="AA555" s="65"/>
      <c r="AB555" s="65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</row>
    <row r="556" spans="2:39" s="64" customFormat="1" ht="12.95" customHeight="1">
      <c r="B556" s="65"/>
      <c r="C556" s="65"/>
      <c r="D556" s="65"/>
      <c r="E556" s="66"/>
      <c r="F556" s="66"/>
      <c r="G556" s="66"/>
      <c r="H556" s="66"/>
      <c r="I556" s="66"/>
      <c r="J556" s="66"/>
      <c r="K556" s="65"/>
      <c r="L556" s="65"/>
      <c r="M556" s="67"/>
      <c r="N556" s="66"/>
      <c r="O556" s="66"/>
      <c r="P556" s="65"/>
      <c r="Q556" s="68"/>
      <c r="R556" s="69"/>
      <c r="S556" s="65"/>
      <c r="T556" s="68"/>
      <c r="U556" s="68"/>
      <c r="V556" s="68"/>
      <c r="W556" s="65"/>
      <c r="X556" s="65"/>
      <c r="Y556" s="65"/>
      <c r="Z556" s="65"/>
      <c r="AA556" s="65"/>
      <c r="AB556" s="65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</row>
    <row r="557" spans="2:39" s="64" customFormat="1" ht="12.95" customHeight="1">
      <c r="B557" s="65"/>
      <c r="C557" s="65"/>
      <c r="D557" s="65"/>
      <c r="E557" s="66"/>
      <c r="F557" s="66"/>
      <c r="G557" s="66"/>
      <c r="H557" s="66"/>
      <c r="I557" s="66"/>
      <c r="J557" s="66"/>
      <c r="K557" s="65"/>
      <c r="L557" s="65"/>
      <c r="M557" s="67"/>
      <c r="N557" s="66"/>
      <c r="O557" s="66"/>
      <c r="P557" s="65"/>
      <c r="Q557" s="68"/>
      <c r="R557" s="69"/>
      <c r="S557" s="65"/>
      <c r="T557" s="68"/>
      <c r="U557" s="68"/>
      <c r="V557" s="68"/>
      <c r="W557" s="65"/>
      <c r="X557" s="65"/>
      <c r="Y557" s="65"/>
      <c r="Z557" s="65"/>
      <c r="AA557" s="65"/>
      <c r="AB557" s="65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</row>
    <row r="558" spans="2:39" s="64" customFormat="1" ht="12.95" customHeight="1">
      <c r="B558" s="65"/>
      <c r="C558" s="65"/>
      <c r="D558" s="65"/>
      <c r="E558" s="66"/>
      <c r="F558" s="66"/>
      <c r="G558" s="66"/>
      <c r="H558" s="66"/>
      <c r="I558" s="66"/>
      <c r="J558" s="66"/>
      <c r="K558" s="65"/>
      <c r="L558" s="65"/>
      <c r="M558" s="67"/>
      <c r="N558" s="66"/>
      <c r="O558" s="66"/>
      <c r="P558" s="65"/>
      <c r="Q558" s="68"/>
      <c r="R558" s="69"/>
      <c r="S558" s="65"/>
      <c r="T558" s="68"/>
      <c r="U558" s="68"/>
      <c r="V558" s="68"/>
      <c r="W558" s="65"/>
      <c r="X558" s="65"/>
      <c r="Y558" s="65"/>
      <c r="Z558" s="65"/>
      <c r="AA558" s="65"/>
      <c r="AB558" s="65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</row>
    <row r="559" spans="2:39" s="64" customFormat="1" ht="12.95" customHeight="1">
      <c r="B559" s="65"/>
      <c r="C559" s="65"/>
      <c r="D559" s="65"/>
      <c r="E559" s="66"/>
      <c r="F559" s="66"/>
      <c r="G559" s="66"/>
      <c r="H559" s="66"/>
      <c r="I559" s="66"/>
      <c r="J559" s="66"/>
      <c r="K559" s="65"/>
      <c r="L559" s="65"/>
      <c r="M559" s="67"/>
      <c r="N559" s="66"/>
      <c r="O559" s="66"/>
      <c r="P559" s="65"/>
      <c r="Q559" s="68"/>
      <c r="R559" s="69"/>
      <c r="S559" s="65"/>
      <c r="T559" s="68"/>
      <c r="U559" s="68"/>
      <c r="V559" s="68"/>
      <c r="W559" s="65"/>
      <c r="X559" s="65"/>
      <c r="Y559" s="65"/>
      <c r="Z559" s="65"/>
      <c r="AA559" s="65"/>
      <c r="AB559" s="65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</row>
    <row r="560" spans="2:39" s="64" customFormat="1" ht="12.95" customHeight="1">
      <c r="B560" s="65"/>
      <c r="C560" s="65"/>
      <c r="D560" s="65"/>
      <c r="E560" s="66"/>
      <c r="F560" s="66"/>
      <c r="G560" s="66"/>
      <c r="H560" s="66"/>
      <c r="I560" s="66"/>
      <c r="J560" s="66"/>
      <c r="K560" s="65"/>
      <c r="L560" s="65"/>
      <c r="M560" s="67"/>
      <c r="N560" s="66"/>
      <c r="O560" s="66"/>
      <c r="P560" s="65"/>
      <c r="Q560" s="68"/>
      <c r="R560" s="69"/>
      <c r="S560" s="65"/>
      <c r="T560" s="68"/>
      <c r="U560" s="68"/>
      <c r="V560" s="68"/>
      <c r="W560" s="65"/>
      <c r="X560" s="65"/>
      <c r="Y560" s="65"/>
      <c r="Z560" s="65"/>
      <c r="AA560" s="65"/>
      <c r="AB560" s="65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</row>
    <row r="561" spans="2:39" s="64" customFormat="1" ht="12.95" customHeight="1">
      <c r="B561" s="65"/>
      <c r="C561" s="65"/>
      <c r="D561" s="65"/>
      <c r="E561" s="66"/>
      <c r="F561" s="66"/>
      <c r="G561" s="66"/>
      <c r="H561" s="66"/>
      <c r="I561" s="66"/>
      <c r="J561" s="66"/>
      <c r="K561" s="65"/>
      <c r="L561" s="65"/>
      <c r="M561" s="67"/>
      <c r="N561" s="66"/>
      <c r="O561" s="66"/>
      <c r="P561" s="65"/>
      <c r="Q561" s="68"/>
      <c r="R561" s="69"/>
      <c r="S561" s="65"/>
      <c r="T561" s="68"/>
      <c r="U561" s="68"/>
      <c r="V561" s="68"/>
      <c r="W561" s="65"/>
      <c r="X561" s="65"/>
      <c r="Y561" s="65"/>
      <c r="Z561" s="65"/>
      <c r="AA561" s="65"/>
      <c r="AB561" s="65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</row>
    <row r="562" spans="2:39" s="64" customFormat="1" ht="12.95" customHeight="1">
      <c r="B562" s="65"/>
      <c r="C562" s="65"/>
      <c r="D562" s="65"/>
      <c r="E562" s="66"/>
      <c r="F562" s="66"/>
      <c r="G562" s="66"/>
      <c r="H562" s="66"/>
      <c r="I562" s="66"/>
      <c r="J562" s="66"/>
      <c r="K562" s="65"/>
      <c r="L562" s="65"/>
      <c r="M562" s="67"/>
      <c r="N562" s="66"/>
      <c r="O562" s="66"/>
      <c r="P562" s="65"/>
      <c r="Q562" s="68"/>
      <c r="R562" s="69"/>
      <c r="S562" s="65"/>
      <c r="T562" s="68"/>
      <c r="U562" s="68"/>
      <c r="V562" s="68"/>
      <c r="W562" s="65"/>
      <c r="X562" s="65"/>
      <c r="Y562" s="65"/>
      <c r="Z562" s="65"/>
      <c r="AA562" s="65"/>
      <c r="AB562" s="65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</row>
    <row r="563" spans="2:39" s="64" customFormat="1" ht="12.95" customHeight="1">
      <c r="B563" s="65"/>
      <c r="C563" s="65"/>
      <c r="D563" s="65"/>
      <c r="E563" s="66"/>
      <c r="F563" s="66"/>
      <c r="G563" s="66"/>
      <c r="H563" s="66"/>
      <c r="I563" s="66"/>
      <c r="J563" s="66"/>
      <c r="K563" s="65"/>
      <c r="L563" s="65"/>
      <c r="M563" s="67"/>
      <c r="N563" s="66"/>
      <c r="O563" s="66"/>
      <c r="P563" s="65"/>
      <c r="Q563" s="68"/>
      <c r="R563" s="69"/>
      <c r="S563" s="65"/>
      <c r="T563" s="68"/>
      <c r="U563" s="68"/>
      <c r="V563" s="68"/>
      <c r="W563" s="65"/>
      <c r="X563" s="65"/>
      <c r="Y563" s="65"/>
      <c r="Z563" s="65"/>
      <c r="AA563" s="65"/>
      <c r="AB563" s="65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</row>
    <row r="564" spans="2:39" s="64" customFormat="1" ht="12.95" customHeight="1">
      <c r="B564" s="65"/>
      <c r="C564" s="65"/>
      <c r="D564" s="65"/>
      <c r="E564" s="66"/>
      <c r="F564" s="66"/>
      <c r="G564" s="66"/>
      <c r="H564" s="66"/>
      <c r="I564" s="66"/>
      <c r="J564" s="66"/>
      <c r="K564" s="65"/>
      <c r="L564" s="65"/>
      <c r="M564" s="67"/>
      <c r="N564" s="66"/>
      <c r="O564" s="66"/>
      <c r="P564" s="65"/>
      <c r="Q564" s="68"/>
      <c r="R564" s="69"/>
      <c r="S564" s="65"/>
      <c r="T564" s="68"/>
      <c r="U564" s="68"/>
      <c r="V564" s="68"/>
      <c r="W564" s="65"/>
      <c r="X564" s="65"/>
      <c r="Y564" s="65"/>
      <c r="Z564" s="65"/>
      <c r="AA564" s="65"/>
      <c r="AB564" s="65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</row>
    <row r="565" spans="2:39" s="64" customFormat="1" ht="12.95" customHeight="1">
      <c r="B565" s="65"/>
      <c r="C565" s="65"/>
      <c r="D565" s="65"/>
      <c r="E565" s="66"/>
      <c r="F565" s="66"/>
      <c r="G565" s="66"/>
      <c r="H565" s="66"/>
      <c r="I565" s="66"/>
      <c r="J565" s="66"/>
      <c r="K565" s="65"/>
      <c r="L565" s="65"/>
      <c r="M565" s="67"/>
      <c r="N565" s="66"/>
      <c r="O565" s="66"/>
      <c r="P565" s="65"/>
      <c r="Q565" s="68"/>
      <c r="R565" s="69"/>
      <c r="S565" s="65"/>
      <c r="T565" s="68"/>
      <c r="U565" s="68"/>
      <c r="V565" s="68"/>
      <c r="W565" s="65"/>
      <c r="X565" s="65"/>
      <c r="Y565" s="65"/>
      <c r="Z565" s="65"/>
      <c r="AA565" s="65"/>
      <c r="AB565" s="65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</row>
    <row r="566" spans="2:39" s="64" customFormat="1" ht="12.95" customHeight="1">
      <c r="B566" s="65"/>
      <c r="C566" s="65"/>
      <c r="D566" s="65"/>
      <c r="E566" s="66"/>
      <c r="F566" s="66"/>
      <c r="G566" s="66"/>
      <c r="H566" s="66"/>
      <c r="I566" s="66"/>
      <c r="J566" s="66"/>
      <c r="K566" s="65"/>
      <c r="L566" s="65"/>
      <c r="M566" s="67"/>
      <c r="N566" s="66"/>
      <c r="O566" s="66"/>
      <c r="P566" s="65"/>
      <c r="Q566" s="68"/>
      <c r="R566" s="69"/>
      <c r="S566" s="65"/>
      <c r="T566" s="68"/>
      <c r="U566" s="68"/>
      <c r="V566" s="68"/>
      <c r="W566" s="65"/>
      <c r="X566" s="65"/>
      <c r="Y566" s="65"/>
      <c r="Z566" s="65"/>
      <c r="AA566" s="65"/>
      <c r="AB566" s="65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</row>
    <row r="567" spans="2:39" s="64" customFormat="1" ht="12.95" customHeight="1">
      <c r="B567" s="65"/>
      <c r="C567" s="65"/>
      <c r="D567" s="65"/>
      <c r="E567" s="66"/>
      <c r="F567" s="66"/>
      <c r="G567" s="66"/>
      <c r="H567" s="66"/>
      <c r="I567" s="66"/>
      <c r="J567" s="66"/>
      <c r="K567" s="65"/>
      <c r="L567" s="65"/>
      <c r="M567" s="67"/>
      <c r="N567" s="66"/>
      <c r="O567" s="66"/>
      <c r="P567" s="65"/>
      <c r="Q567" s="68"/>
      <c r="R567" s="69"/>
      <c r="S567" s="65"/>
      <c r="T567" s="68"/>
      <c r="U567" s="68"/>
      <c r="V567" s="68"/>
      <c r="W567" s="65"/>
      <c r="X567" s="65"/>
      <c r="Y567" s="65"/>
      <c r="Z567" s="65"/>
      <c r="AA567" s="65"/>
      <c r="AB567" s="65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</row>
    <row r="568" spans="2:39" s="64" customFormat="1" ht="12.95" customHeight="1">
      <c r="B568" s="65"/>
      <c r="C568" s="65"/>
      <c r="D568" s="65"/>
      <c r="E568" s="66"/>
      <c r="F568" s="66"/>
      <c r="G568" s="66"/>
      <c r="H568" s="66"/>
      <c r="I568" s="66"/>
      <c r="J568" s="66"/>
      <c r="K568" s="65"/>
      <c r="L568" s="65"/>
      <c r="M568" s="67"/>
      <c r="N568" s="66"/>
      <c r="O568" s="66"/>
      <c r="P568" s="65"/>
      <c r="Q568" s="68"/>
      <c r="R568" s="69"/>
      <c r="S568" s="65"/>
      <c r="T568" s="68"/>
      <c r="U568" s="68"/>
      <c r="V568" s="68"/>
      <c r="W568" s="65"/>
      <c r="X568" s="65"/>
      <c r="Y568" s="65"/>
      <c r="Z568" s="65"/>
      <c r="AA568" s="65"/>
      <c r="AB568" s="65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</row>
    <row r="569" spans="2:39" s="64" customFormat="1" ht="12.95" customHeight="1">
      <c r="B569" s="65"/>
      <c r="C569" s="65"/>
      <c r="D569" s="65"/>
      <c r="E569" s="66"/>
      <c r="F569" s="66"/>
      <c r="G569" s="66"/>
      <c r="H569" s="66"/>
      <c r="I569" s="66"/>
      <c r="J569" s="66"/>
      <c r="K569" s="65"/>
      <c r="L569" s="65"/>
      <c r="M569" s="67"/>
      <c r="N569" s="66"/>
      <c r="O569" s="66"/>
      <c r="P569" s="65"/>
      <c r="Q569" s="68"/>
      <c r="R569" s="69"/>
      <c r="S569" s="65"/>
      <c r="T569" s="68"/>
      <c r="U569" s="68"/>
      <c r="V569" s="68"/>
      <c r="W569" s="65"/>
      <c r="X569" s="65"/>
      <c r="Y569" s="65"/>
      <c r="Z569" s="65"/>
      <c r="AA569" s="65"/>
      <c r="AB569" s="65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</row>
    <row r="570" spans="2:39" s="64" customFormat="1" ht="12.95" customHeight="1">
      <c r="B570" s="65"/>
      <c r="C570" s="65"/>
      <c r="D570" s="65"/>
      <c r="E570" s="66"/>
      <c r="F570" s="66"/>
      <c r="G570" s="66"/>
      <c r="H570" s="66"/>
      <c r="I570" s="66"/>
      <c r="J570" s="66"/>
      <c r="K570" s="65"/>
      <c r="L570" s="65"/>
      <c r="M570" s="67"/>
      <c r="N570" s="66"/>
      <c r="O570" s="66"/>
      <c r="P570" s="65"/>
      <c r="Q570" s="68"/>
      <c r="R570" s="69"/>
      <c r="S570" s="65"/>
      <c r="T570" s="68"/>
      <c r="U570" s="68"/>
      <c r="V570" s="68"/>
      <c r="W570" s="65"/>
      <c r="X570" s="65"/>
      <c r="Y570" s="65"/>
      <c r="Z570" s="65"/>
      <c r="AA570" s="65"/>
      <c r="AB570" s="65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</row>
    <row r="571" spans="2:39" s="64" customFormat="1" ht="12.95" customHeight="1">
      <c r="B571" s="65"/>
      <c r="C571" s="65"/>
      <c r="D571" s="65"/>
      <c r="E571" s="66"/>
      <c r="F571" s="66"/>
      <c r="G571" s="66"/>
      <c r="H571" s="66"/>
      <c r="I571" s="66"/>
      <c r="J571" s="66"/>
      <c r="K571" s="65"/>
      <c r="L571" s="65"/>
      <c r="M571" s="67"/>
      <c r="N571" s="66"/>
      <c r="O571" s="66"/>
      <c r="P571" s="65"/>
      <c r="Q571" s="68"/>
      <c r="R571" s="69"/>
      <c r="S571" s="65"/>
      <c r="T571" s="68"/>
      <c r="U571" s="68"/>
      <c r="V571" s="68"/>
      <c r="W571" s="65"/>
      <c r="X571" s="65"/>
      <c r="Y571" s="65"/>
      <c r="Z571" s="65"/>
      <c r="AA571" s="65"/>
      <c r="AB571" s="65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</row>
    <row r="572" spans="2:39" s="64" customFormat="1" ht="12.95" customHeight="1">
      <c r="B572" s="65"/>
      <c r="C572" s="65"/>
      <c r="D572" s="65"/>
      <c r="E572" s="66"/>
      <c r="F572" s="66"/>
      <c r="G572" s="66"/>
      <c r="H572" s="66"/>
      <c r="I572" s="66"/>
      <c r="J572" s="66"/>
      <c r="K572" s="65"/>
      <c r="L572" s="65"/>
      <c r="M572" s="67"/>
      <c r="N572" s="66"/>
      <c r="O572" s="66"/>
      <c r="P572" s="65"/>
      <c r="Q572" s="68"/>
      <c r="R572" s="69"/>
      <c r="S572" s="65"/>
      <c r="T572" s="68"/>
      <c r="U572" s="68"/>
      <c r="V572" s="68"/>
      <c r="W572" s="65"/>
      <c r="X572" s="65"/>
      <c r="Y572" s="65"/>
      <c r="Z572" s="65"/>
      <c r="AA572" s="65"/>
      <c r="AB572" s="65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</row>
    <row r="573" spans="2:39" s="64" customFormat="1" ht="12.95" customHeight="1">
      <c r="B573" s="65"/>
      <c r="C573" s="65"/>
      <c r="D573" s="65"/>
      <c r="E573" s="66"/>
      <c r="F573" s="66"/>
      <c r="G573" s="66"/>
      <c r="H573" s="66"/>
      <c r="I573" s="66"/>
      <c r="J573" s="66"/>
      <c r="K573" s="65"/>
      <c r="L573" s="65"/>
      <c r="M573" s="67"/>
      <c r="N573" s="66"/>
      <c r="O573" s="66"/>
      <c r="P573" s="65"/>
      <c r="Q573" s="68"/>
      <c r="R573" s="69"/>
      <c r="S573" s="65"/>
      <c r="T573" s="68"/>
      <c r="U573" s="68"/>
      <c r="V573" s="68"/>
      <c r="W573" s="65"/>
      <c r="X573" s="65"/>
      <c r="Y573" s="65"/>
      <c r="Z573" s="65"/>
      <c r="AA573" s="65"/>
      <c r="AB573" s="65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</row>
    <row r="574" spans="2:39" s="64" customFormat="1" ht="12.95" customHeight="1">
      <c r="B574" s="65"/>
      <c r="C574" s="65"/>
      <c r="D574" s="65"/>
      <c r="E574" s="66"/>
      <c r="F574" s="66"/>
      <c r="G574" s="66"/>
      <c r="H574" s="66"/>
      <c r="I574" s="66"/>
      <c r="J574" s="66"/>
      <c r="K574" s="65"/>
      <c r="L574" s="65"/>
      <c r="M574" s="67"/>
      <c r="N574" s="66"/>
      <c r="O574" s="66"/>
      <c r="P574" s="65"/>
      <c r="Q574" s="68"/>
      <c r="R574" s="69"/>
      <c r="S574" s="65"/>
      <c r="T574" s="68"/>
      <c r="U574" s="68"/>
      <c r="V574" s="68"/>
      <c r="W574" s="65"/>
      <c r="X574" s="65"/>
      <c r="Y574" s="65"/>
      <c r="Z574" s="65"/>
      <c r="AA574" s="65"/>
      <c r="AB574" s="65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</row>
    <row r="575" spans="2:39" s="64" customFormat="1" ht="12.95" customHeight="1">
      <c r="B575" s="65"/>
      <c r="C575" s="65"/>
      <c r="D575" s="65"/>
      <c r="E575" s="66"/>
      <c r="F575" s="66"/>
      <c r="G575" s="66"/>
      <c r="H575" s="66"/>
      <c r="I575" s="66"/>
      <c r="J575" s="66"/>
      <c r="K575" s="65"/>
      <c r="L575" s="65"/>
      <c r="M575" s="67"/>
      <c r="N575" s="66"/>
      <c r="O575" s="66"/>
      <c r="P575" s="65"/>
      <c r="Q575" s="68"/>
      <c r="R575" s="69"/>
      <c r="S575" s="65"/>
      <c r="T575" s="68"/>
      <c r="U575" s="68"/>
      <c r="V575" s="68"/>
      <c r="W575" s="65"/>
      <c r="X575" s="65"/>
      <c r="Y575" s="65"/>
      <c r="Z575" s="65"/>
      <c r="AA575" s="65"/>
      <c r="AB575" s="65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</row>
    <row r="576" spans="2:39" s="64" customFormat="1" ht="12.95" customHeight="1">
      <c r="B576" s="65"/>
      <c r="C576" s="65"/>
      <c r="D576" s="65"/>
      <c r="E576" s="66"/>
      <c r="F576" s="66"/>
      <c r="G576" s="66"/>
      <c r="H576" s="66"/>
      <c r="I576" s="66"/>
      <c r="J576" s="66"/>
      <c r="K576" s="65"/>
      <c r="L576" s="65"/>
      <c r="M576" s="67"/>
      <c r="N576" s="66"/>
      <c r="O576" s="66"/>
      <c r="P576" s="65"/>
      <c r="Q576" s="68"/>
      <c r="R576" s="69"/>
      <c r="S576" s="65"/>
      <c r="T576" s="68"/>
      <c r="U576" s="68"/>
      <c r="V576" s="68"/>
      <c r="W576" s="65"/>
      <c r="X576" s="65"/>
      <c r="Y576" s="65"/>
      <c r="Z576" s="65"/>
      <c r="AA576" s="65"/>
      <c r="AB576" s="65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</row>
    <row r="577" spans="2:39" s="64" customFormat="1" ht="12.95" customHeight="1">
      <c r="B577" s="65"/>
      <c r="C577" s="65"/>
      <c r="D577" s="65"/>
      <c r="E577" s="66"/>
      <c r="F577" s="66"/>
      <c r="G577" s="66"/>
      <c r="H577" s="66"/>
      <c r="I577" s="66"/>
      <c r="J577" s="66"/>
      <c r="K577" s="65"/>
      <c r="L577" s="65"/>
      <c r="M577" s="67"/>
      <c r="N577" s="66"/>
      <c r="O577" s="66"/>
      <c r="P577" s="65"/>
      <c r="Q577" s="68"/>
      <c r="R577" s="69"/>
      <c r="S577" s="65"/>
      <c r="T577" s="68"/>
      <c r="U577" s="68"/>
      <c r="V577" s="68"/>
      <c r="W577" s="65"/>
      <c r="X577" s="65"/>
      <c r="Y577" s="65"/>
      <c r="Z577" s="65"/>
      <c r="AA577" s="65"/>
      <c r="AB577" s="65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</row>
    <row r="578" spans="2:39" s="64" customFormat="1" ht="12.95" customHeight="1">
      <c r="B578" s="65"/>
      <c r="C578" s="65"/>
      <c r="D578" s="65"/>
      <c r="E578" s="66"/>
      <c r="F578" s="66"/>
      <c r="G578" s="66"/>
      <c r="H578" s="66"/>
      <c r="I578" s="66"/>
      <c r="J578" s="66"/>
      <c r="K578" s="65"/>
      <c r="L578" s="65"/>
      <c r="M578" s="67"/>
      <c r="N578" s="66"/>
      <c r="O578" s="66"/>
      <c r="P578" s="65"/>
      <c r="Q578" s="68"/>
      <c r="R578" s="69"/>
      <c r="S578" s="65"/>
      <c r="T578" s="68"/>
      <c r="U578" s="68"/>
      <c r="V578" s="68"/>
      <c r="W578" s="65"/>
      <c r="X578" s="65"/>
      <c r="Y578" s="65"/>
      <c r="Z578" s="65"/>
      <c r="AA578" s="65"/>
      <c r="AB578" s="65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</row>
    <row r="579" spans="2:39" s="64" customFormat="1" ht="12.95" customHeight="1">
      <c r="B579" s="65"/>
      <c r="C579" s="65"/>
      <c r="D579" s="65"/>
      <c r="E579" s="66"/>
      <c r="F579" s="66"/>
      <c r="G579" s="66"/>
      <c r="H579" s="66"/>
      <c r="I579" s="66"/>
      <c r="J579" s="66"/>
      <c r="K579" s="65"/>
      <c r="L579" s="65"/>
      <c r="M579" s="67"/>
      <c r="N579" s="66"/>
      <c r="O579" s="66"/>
      <c r="P579" s="65"/>
      <c r="Q579" s="68"/>
      <c r="R579" s="69"/>
      <c r="S579" s="65"/>
      <c r="T579" s="68"/>
      <c r="U579" s="68"/>
      <c r="V579" s="68"/>
      <c r="W579" s="65"/>
      <c r="X579" s="65"/>
      <c r="Y579" s="65"/>
      <c r="Z579" s="65"/>
      <c r="AA579" s="65"/>
      <c r="AB579" s="65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</row>
    <row r="580" spans="2:39" s="64" customFormat="1" ht="12.95" customHeight="1">
      <c r="B580" s="65"/>
      <c r="C580" s="65"/>
      <c r="D580" s="65"/>
      <c r="E580" s="66"/>
      <c r="F580" s="66"/>
      <c r="G580" s="66"/>
      <c r="H580" s="66"/>
      <c r="I580" s="66"/>
      <c r="J580" s="66"/>
      <c r="K580" s="65"/>
      <c r="L580" s="65"/>
      <c r="M580" s="67"/>
      <c r="N580" s="66"/>
      <c r="O580" s="66"/>
      <c r="P580" s="65"/>
      <c r="Q580" s="68"/>
      <c r="R580" s="69"/>
      <c r="S580" s="65"/>
      <c r="T580" s="68"/>
      <c r="U580" s="68"/>
      <c r="V580" s="68"/>
      <c r="W580" s="65"/>
      <c r="X580" s="65"/>
      <c r="Y580" s="65"/>
      <c r="Z580" s="65"/>
      <c r="AA580" s="65"/>
      <c r="AB580" s="65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</row>
    <row r="581" spans="2:39" s="64" customFormat="1" ht="12.95" customHeight="1">
      <c r="B581" s="65"/>
      <c r="C581" s="65"/>
      <c r="D581" s="65"/>
      <c r="E581" s="66"/>
      <c r="F581" s="66"/>
      <c r="G581" s="66"/>
      <c r="H581" s="66"/>
      <c r="I581" s="66"/>
      <c r="J581" s="66"/>
      <c r="K581" s="65"/>
      <c r="L581" s="65"/>
      <c r="M581" s="67"/>
      <c r="N581" s="66"/>
      <c r="O581" s="66"/>
      <c r="P581" s="65"/>
      <c r="Q581" s="68"/>
      <c r="R581" s="69"/>
      <c r="S581" s="65"/>
      <c r="T581" s="68"/>
      <c r="U581" s="68"/>
      <c r="V581" s="68"/>
      <c r="W581" s="65"/>
      <c r="X581" s="65"/>
      <c r="Y581" s="65"/>
      <c r="Z581" s="65"/>
      <c r="AA581" s="65"/>
      <c r="AB581" s="65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</row>
    <row r="582" spans="2:39" s="64" customFormat="1" ht="12.95" customHeight="1">
      <c r="B582" s="65"/>
      <c r="C582" s="65"/>
      <c r="D582" s="65"/>
      <c r="E582" s="66"/>
      <c r="F582" s="66"/>
      <c r="G582" s="66"/>
      <c r="H582" s="66"/>
      <c r="I582" s="66"/>
      <c r="J582" s="66"/>
      <c r="K582" s="65"/>
      <c r="L582" s="65"/>
      <c r="M582" s="67"/>
      <c r="N582" s="66"/>
      <c r="O582" s="66"/>
      <c r="P582" s="65"/>
      <c r="Q582" s="68"/>
      <c r="R582" s="69"/>
      <c r="S582" s="65"/>
      <c r="T582" s="68"/>
      <c r="U582" s="68"/>
      <c r="V582" s="68"/>
      <c r="W582" s="65"/>
      <c r="X582" s="65"/>
      <c r="Y582" s="65"/>
      <c r="Z582" s="65"/>
      <c r="AA582" s="65"/>
      <c r="AB582" s="65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</row>
    <row r="583" spans="2:39" s="64" customFormat="1" ht="12.95" customHeight="1">
      <c r="B583" s="65"/>
      <c r="C583" s="65"/>
      <c r="D583" s="65"/>
      <c r="E583" s="66"/>
      <c r="F583" s="66"/>
      <c r="G583" s="66"/>
      <c r="H583" s="66"/>
      <c r="I583" s="66"/>
      <c r="J583" s="66"/>
      <c r="K583" s="65"/>
      <c r="L583" s="65"/>
      <c r="M583" s="67"/>
      <c r="N583" s="66"/>
      <c r="O583" s="66"/>
      <c r="P583" s="65"/>
      <c r="Q583" s="68"/>
      <c r="R583" s="69"/>
      <c r="S583" s="65"/>
      <c r="T583" s="68"/>
      <c r="U583" s="68"/>
      <c r="V583" s="68"/>
      <c r="W583" s="65"/>
      <c r="X583" s="65"/>
      <c r="Y583" s="65"/>
      <c r="Z583" s="65"/>
      <c r="AA583" s="65"/>
      <c r="AB583" s="65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</row>
    <row r="584" spans="2:39" s="64" customFormat="1" ht="12.95" customHeight="1">
      <c r="B584" s="65"/>
      <c r="C584" s="65"/>
      <c r="D584" s="65"/>
      <c r="E584" s="66"/>
      <c r="F584" s="66"/>
      <c r="G584" s="66"/>
      <c r="H584" s="66"/>
      <c r="I584" s="66"/>
      <c r="J584" s="66"/>
      <c r="K584" s="65"/>
      <c r="L584" s="65"/>
      <c r="M584" s="67"/>
      <c r="N584" s="66"/>
      <c r="O584" s="66"/>
      <c r="P584" s="65"/>
      <c r="Q584" s="68"/>
      <c r="R584" s="69"/>
      <c r="S584" s="65"/>
      <c r="T584" s="68"/>
      <c r="U584" s="68"/>
      <c r="V584" s="68"/>
      <c r="W584" s="65"/>
      <c r="X584" s="65"/>
      <c r="Y584" s="65"/>
      <c r="Z584" s="65"/>
      <c r="AA584" s="65"/>
      <c r="AB584" s="65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</row>
    <row r="585" spans="2:39" s="64" customFormat="1" ht="12.95" customHeight="1">
      <c r="B585" s="65"/>
      <c r="C585" s="65"/>
      <c r="D585" s="65"/>
      <c r="E585" s="66"/>
      <c r="F585" s="66"/>
      <c r="G585" s="66"/>
      <c r="H585" s="66"/>
      <c r="I585" s="66"/>
      <c r="J585" s="66"/>
      <c r="K585" s="65"/>
      <c r="L585" s="65"/>
      <c r="M585" s="67"/>
      <c r="N585" s="66"/>
      <c r="O585" s="66"/>
      <c r="P585" s="65"/>
      <c r="Q585" s="68"/>
      <c r="R585" s="69"/>
      <c r="S585" s="65"/>
      <c r="T585" s="68"/>
      <c r="U585" s="68"/>
      <c r="V585" s="68"/>
      <c r="W585" s="65"/>
      <c r="X585" s="65"/>
      <c r="Y585" s="65"/>
      <c r="Z585" s="65"/>
      <c r="AA585" s="65"/>
      <c r="AB585" s="65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</row>
    <row r="586" spans="2:39" s="64" customFormat="1" ht="12.95" customHeight="1">
      <c r="B586" s="65"/>
      <c r="C586" s="65"/>
      <c r="D586" s="65"/>
      <c r="E586" s="66"/>
      <c r="F586" s="66"/>
      <c r="G586" s="66"/>
      <c r="H586" s="66"/>
      <c r="I586" s="66"/>
      <c r="J586" s="66"/>
      <c r="K586" s="65"/>
      <c r="L586" s="65"/>
      <c r="M586" s="67"/>
      <c r="N586" s="66"/>
      <c r="O586" s="66"/>
      <c r="P586" s="65"/>
      <c r="Q586" s="68"/>
      <c r="R586" s="69"/>
      <c r="S586" s="65"/>
      <c r="T586" s="68"/>
      <c r="U586" s="68"/>
      <c r="V586" s="68"/>
      <c r="W586" s="65"/>
      <c r="X586" s="65"/>
      <c r="Y586" s="65"/>
      <c r="Z586" s="65"/>
      <c r="AA586" s="65"/>
      <c r="AB586" s="65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</row>
    <row r="587" spans="2:39" s="64" customFormat="1" ht="12.95" customHeight="1">
      <c r="B587" s="65"/>
      <c r="C587" s="65"/>
      <c r="D587" s="65"/>
      <c r="E587" s="66"/>
      <c r="F587" s="66"/>
      <c r="G587" s="66"/>
      <c r="H587" s="66"/>
      <c r="I587" s="66"/>
      <c r="J587" s="66"/>
      <c r="K587" s="65"/>
      <c r="L587" s="65"/>
      <c r="M587" s="67"/>
      <c r="N587" s="66"/>
      <c r="O587" s="66"/>
      <c r="P587" s="65"/>
      <c r="Q587" s="68"/>
      <c r="R587" s="69"/>
      <c r="S587" s="65"/>
      <c r="T587" s="68"/>
      <c r="U587" s="68"/>
      <c r="V587" s="68"/>
      <c r="W587" s="65"/>
      <c r="X587" s="65"/>
      <c r="Y587" s="65"/>
      <c r="Z587" s="65"/>
      <c r="AA587" s="65"/>
      <c r="AB587" s="65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</row>
    <row r="588" spans="2:39" s="64" customFormat="1" ht="12.95" customHeight="1">
      <c r="B588" s="65"/>
      <c r="C588" s="65"/>
      <c r="D588" s="65"/>
      <c r="E588" s="66"/>
      <c r="F588" s="66"/>
      <c r="G588" s="66"/>
      <c r="H588" s="66"/>
      <c r="I588" s="66"/>
      <c r="J588" s="66"/>
      <c r="K588" s="65"/>
      <c r="L588" s="65"/>
      <c r="M588" s="67"/>
      <c r="N588" s="66"/>
      <c r="O588" s="66"/>
      <c r="P588" s="65"/>
      <c r="Q588" s="68"/>
      <c r="R588" s="69"/>
      <c r="S588" s="65"/>
      <c r="T588" s="68"/>
      <c r="U588" s="68"/>
      <c r="V588" s="68"/>
      <c r="W588" s="65"/>
      <c r="X588" s="65"/>
      <c r="Y588" s="65"/>
      <c r="Z588" s="65"/>
      <c r="AA588" s="65"/>
      <c r="AB588" s="65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</row>
    <row r="589" spans="2:39" s="64" customFormat="1" ht="12.95" customHeight="1">
      <c r="B589" s="65"/>
      <c r="C589" s="65"/>
      <c r="D589" s="65"/>
      <c r="E589" s="66"/>
      <c r="F589" s="66"/>
      <c r="G589" s="66"/>
      <c r="H589" s="66"/>
      <c r="I589" s="66"/>
      <c r="J589" s="66"/>
      <c r="K589" s="65"/>
      <c r="L589" s="65"/>
      <c r="M589" s="67"/>
      <c r="N589" s="66"/>
      <c r="O589" s="66"/>
      <c r="P589" s="65"/>
      <c r="Q589" s="68"/>
      <c r="R589" s="69"/>
      <c r="S589" s="65"/>
      <c r="T589" s="68"/>
      <c r="U589" s="68"/>
      <c r="V589" s="68"/>
      <c r="W589" s="65"/>
      <c r="X589" s="65"/>
      <c r="Y589" s="65"/>
      <c r="Z589" s="65"/>
      <c r="AA589" s="65"/>
      <c r="AB589" s="65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</row>
    <row r="590" spans="2:39" s="64" customFormat="1" ht="12.95" customHeight="1">
      <c r="B590" s="65"/>
      <c r="C590" s="65"/>
      <c r="D590" s="65"/>
      <c r="E590" s="66"/>
      <c r="F590" s="66"/>
      <c r="G590" s="66"/>
      <c r="H590" s="66"/>
      <c r="I590" s="66"/>
      <c r="J590" s="66"/>
      <c r="K590" s="65"/>
      <c r="L590" s="65"/>
      <c r="M590" s="67"/>
      <c r="N590" s="66"/>
      <c r="O590" s="66"/>
      <c r="P590" s="65"/>
      <c r="Q590" s="68"/>
      <c r="R590" s="69"/>
      <c r="S590" s="65"/>
      <c r="T590" s="68"/>
      <c r="U590" s="68"/>
      <c r="V590" s="68"/>
      <c r="W590" s="65"/>
      <c r="X590" s="65"/>
      <c r="Y590" s="65"/>
      <c r="Z590" s="65"/>
      <c r="AA590" s="65"/>
      <c r="AB590" s="65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</row>
    <row r="591" spans="2:39" s="64" customFormat="1" ht="12.95" customHeight="1">
      <c r="B591" s="65"/>
      <c r="C591" s="65"/>
      <c r="D591" s="65"/>
      <c r="E591" s="66"/>
      <c r="F591" s="66"/>
      <c r="G591" s="66"/>
      <c r="H591" s="66"/>
      <c r="I591" s="66"/>
      <c r="J591" s="66"/>
      <c r="K591" s="65"/>
      <c r="L591" s="65"/>
      <c r="M591" s="67"/>
      <c r="N591" s="66"/>
      <c r="O591" s="66"/>
      <c r="P591" s="65"/>
      <c r="Q591" s="68"/>
      <c r="R591" s="69"/>
      <c r="S591" s="65"/>
      <c r="T591" s="68"/>
      <c r="U591" s="68"/>
      <c r="V591" s="68"/>
      <c r="W591" s="65"/>
      <c r="X591" s="65"/>
      <c r="Y591" s="65"/>
      <c r="Z591" s="65"/>
      <c r="AA591" s="65"/>
      <c r="AB591" s="65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</row>
    <row r="592" spans="2:39" s="64" customFormat="1" ht="12.95" customHeight="1">
      <c r="B592" s="65"/>
      <c r="C592" s="65"/>
      <c r="D592" s="65"/>
      <c r="E592" s="66"/>
      <c r="F592" s="66"/>
      <c r="G592" s="66"/>
      <c r="H592" s="66"/>
      <c r="I592" s="66"/>
      <c r="J592" s="66"/>
      <c r="K592" s="65"/>
      <c r="L592" s="65"/>
      <c r="M592" s="67"/>
      <c r="N592" s="66"/>
      <c r="O592" s="66"/>
      <c r="P592" s="65"/>
      <c r="Q592" s="68"/>
      <c r="R592" s="69"/>
      <c r="S592" s="65"/>
      <c r="T592" s="68"/>
      <c r="U592" s="68"/>
      <c r="V592" s="68"/>
      <c r="W592" s="65"/>
      <c r="X592" s="65"/>
      <c r="Y592" s="65"/>
      <c r="Z592" s="65"/>
      <c r="AA592" s="65"/>
      <c r="AB592" s="65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</row>
    <row r="593" spans="2:39" s="64" customFormat="1" ht="12.95" customHeight="1">
      <c r="B593" s="65"/>
      <c r="C593" s="65"/>
      <c r="D593" s="65"/>
      <c r="E593" s="66"/>
      <c r="F593" s="66"/>
      <c r="G593" s="66"/>
      <c r="H593" s="66"/>
      <c r="I593" s="66"/>
      <c r="J593" s="66"/>
      <c r="K593" s="65"/>
      <c r="L593" s="65"/>
      <c r="M593" s="67"/>
      <c r="N593" s="66"/>
      <c r="O593" s="66"/>
      <c r="P593" s="65"/>
      <c r="Q593" s="68"/>
      <c r="R593" s="69"/>
      <c r="S593" s="65"/>
      <c r="T593" s="68"/>
      <c r="U593" s="68"/>
      <c r="V593" s="68"/>
      <c r="W593" s="65"/>
      <c r="X593" s="65"/>
      <c r="Y593" s="65"/>
      <c r="Z593" s="65"/>
      <c r="AA593" s="65"/>
      <c r="AB593" s="65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</row>
    <row r="594" spans="2:39" s="64" customFormat="1" ht="12.95" customHeight="1">
      <c r="B594" s="65"/>
      <c r="C594" s="65"/>
      <c r="D594" s="65"/>
      <c r="E594" s="66"/>
      <c r="F594" s="66"/>
      <c r="G594" s="66"/>
      <c r="H594" s="66"/>
      <c r="I594" s="66"/>
      <c r="J594" s="66"/>
      <c r="K594" s="65"/>
      <c r="L594" s="65"/>
      <c r="M594" s="67"/>
      <c r="N594" s="66"/>
      <c r="O594" s="66"/>
      <c r="P594" s="65"/>
      <c r="Q594" s="68"/>
      <c r="R594" s="69"/>
      <c r="S594" s="65"/>
      <c r="T594" s="68"/>
      <c r="U594" s="68"/>
      <c r="V594" s="68"/>
      <c r="W594" s="65"/>
      <c r="X594" s="65"/>
      <c r="Y594" s="65"/>
      <c r="Z594" s="65"/>
      <c r="AA594" s="65"/>
      <c r="AB594" s="65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</row>
    <row r="595" spans="2:39" s="64" customFormat="1" ht="12.95" customHeight="1">
      <c r="B595" s="65"/>
      <c r="C595" s="65"/>
      <c r="D595" s="65"/>
      <c r="E595" s="66"/>
      <c r="F595" s="66"/>
      <c r="G595" s="66"/>
      <c r="H595" s="66"/>
      <c r="I595" s="66"/>
      <c r="J595" s="66"/>
      <c r="K595" s="65"/>
      <c r="L595" s="65"/>
      <c r="M595" s="67"/>
      <c r="N595" s="66"/>
      <c r="O595" s="66"/>
      <c r="P595" s="65"/>
      <c r="Q595" s="68"/>
      <c r="R595" s="69"/>
      <c r="S595" s="65"/>
      <c r="T595" s="68"/>
      <c r="U595" s="68"/>
      <c r="V595" s="68"/>
      <c r="W595" s="65"/>
      <c r="X595" s="65"/>
      <c r="Y595" s="65"/>
      <c r="Z595" s="65"/>
      <c r="AA595" s="65"/>
      <c r="AB595" s="65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</row>
    <row r="596" spans="2:39" s="64" customFormat="1" ht="12.95" customHeight="1">
      <c r="B596" s="65"/>
      <c r="C596" s="65"/>
      <c r="D596" s="65"/>
      <c r="E596" s="66"/>
      <c r="F596" s="66"/>
      <c r="G596" s="66"/>
      <c r="H596" s="66"/>
      <c r="I596" s="66"/>
      <c r="J596" s="66"/>
      <c r="K596" s="65"/>
      <c r="L596" s="65"/>
      <c r="M596" s="67"/>
      <c r="N596" s="66"/>
      <c r="O596" s="66"/>
      <c r="P596" s="65"/>
      <c r="Q596" s="68"/>
      <c r="R596" s="69"/>
      <c r="S596" s="65"/>
      <c r="T596" s="68"/>
      <c r="U596" s="68"/>
      <c r="V596" s="68"/>
      <c r="W596" s="65"/>
      <c r="X596" s="65"/>
      <c r="Y596" s="65"/>
      <c r="Z596" s="65"/>
      <c r="AA596" s="65"/>
      <c r="AB596" s="65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</row>
    <row r="597" spans="2:39" s="64" customFormat="1" ht="12.95" customHeight="1">
      <c r="B597" s="65"/>
      <c r="C597" s="65"/>
      <c r="D597" s="65"/>
      <c r="E597" s="66"/>
      <c r="F597" s="66"/>
      <c r="G597" s="66"/>
      <c r="H597" s="66"/>
      <c r="I597" s="66"/>
      <c r="J597" s="66"/>
      <c r="K597" s="65"/>
      <c r="L597" s="65"/>
      <c r="M597" s="67"/>
      <c r="N597" s="66"/>
      <c r="O597" s="66"/>
      <c r="P597" s="65"/>
      <c r="Q597" s="68"/>
      <c r="R597" s="69"/>
      <c r="S597" s="65"/>
      <c r="T597" s="68"/>
      <c r="U597" s="68"/>
      <c r="V597" s="68"/>
      <c r="W597" s="65"/>
      <c r="X597" s="65"/>
      <c r="Y597" s="65"/>
      <c r="Z597" s="65"/>
      <c r="AA597" s="65"/>
      <c r="AB597" s="65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</row>
    <row r="598" spans="2:39" s="64" customFormat="1" ht="12.95" customHeight="1">
      <c r="B598" s="65"/>
      <c r="C598" s="65"/>
      <c r="D598" s="65"/>
      <c r="E598" s="66"/>
      <c r="F598" s="66"/>
      <c r="G598" s="66"/>
      <c r="H598" s="66"/>
      <c r="I598" s="66"/>
      <c r="J598" s="66"/>
      <c r="K598" s="65"/>
      <c r="L598" s="65"/>
      <c r="M598" s="67"/>
      <c r="N598" s="66"/>
      <c r="O598" s="66"/>
      <c r="P598" s="65"/>
      <c r="Q598" s="68"/>
      <c r="R598" s="69"/>
      <c r="S598" s="65"/>
      <c r="T598" s="68"/>
      <c r="U598" s="68"/>
      <c r="V598" s="68"/>
      <c r="W598" s="65"/>
      <c r="X598" s="65"/>
      <c r="Y598" s="65"/>
      <c r="Z598" s="65"/>
      <c r="AA598" s="65"/>
      <c r="AB598" s="65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</row>
    <row r="599" spans="2:39" s="64" customFormat="1" ht="12.95" customHeight="1">
      <c r="B599" s="65"/>
      <c r="C599" s="65"/>
      <c r="D599" s="65"/>
      <c r="E599" s="66"/>
      <c r="F599" s="66"/>
      <c r="G599" s="66"/>
      <c r="H599" s="66"/>
      <c r="I599" s="66"/>
      <c r="J599" s="66"/>
      <c r="K599" s="65"/>
      <c r="L599" s="65"/>
      <c r="M599" s="67"/>
      <c r="N599" s="66"/>
      <c r="O599" s="66"/>
      <c r="P599" s="65"/>
      <c r="Q599" s="68"/>
      <c r="R599" s="69"/>
      <c r="S599" s="65"/>
      <c r="T599" s="68"/>
      <c r="U599" s="68"/>
      <c r="V599" s="68"/>
      <c r="W599" s="65"/>
      <c r="X599" s="65"/>
      <c r="Y599" s="65"/>
      <c r="Z599" s="65"/>
      <c r="AA599" s="65"/>
      <c r="AB599" s="65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</row>
    <row r="600" spans="2:39" s="64" customFormat="1" ht="12.95" customHeight="1">
      <c r="B600" s="65"/>
      <c r="C600" s="65"/>
      <c r="D600" s="65"/>
      <c r="E600" s="66"/>
      <c r="F600" s="66"/>
      <c r="G600" s="66"/>
      <c r="H600" s="66"/>
      <c r="I600" s="66"/>
      <c r="J600" s="66"/>
      <c r="K600" s="65"/>
      <c r="L600" s="65"/>
      <c r="M600" s="67"/>
      <c r="N600" s="66"/>
      <c r="O600" s="66"/>
      <c r="P600" s="65"/>
      <c r="Q600" s="68"/>
      <c r="R600" s="69"/>
      <c r="S600" s="65"/>
      <c r="T600" s="68"/>
      <c r="U600" s="68"/>
      <c r="V600" s="68"/>
      <c r="W600" s="65"/>
      <c r="X600" s="65"/>
      <c r="Y600" s="65"/>
      <c r="Z600" s="65"/>
      <c r="AA600" s="65"/>
      <c r="AB600" s="65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</row>
    <row r="601" spans="2:39" s="64" customFormat="1" ht="12.95" customHeight="1">
      <c r="B601" s="65"/>
      <c r="C601" s="65"/>
      <c r="D601" s="65"/>
      <c r="E601" s="66"/>
      <c r="F601" s="66"/>
      <c r="G601" s="66"/>
      <c r="H601" s="66"/>
      <c r="I601" s="66"/>
      <c r="J601" s="66"/>
      <c r="K601" s="65"/>
      <c r="L601" s="65"/>
      <c r="M601" s="67"/>
      <c r="N601" s="66"/>
      <c r="O601" s="66"/>
      <c r="P601" s="65"/>
      <c r="Q601" s="68"/>
      <c r="R601" s="69"/>
      <c r="S601" s="65"/>
      <c r="T601" s="68"/>
      <c r="U601" s="68"/>
      <c r="V601" s="68"/>
      <c r="W601" s="65"/>
      <c r="X601" s="65"/>
      <c r="Y601" s="65"/>
      <c r="Z601" s="65"/>
      <c r="AA601" s="65"/>
      <c r="AB601" s="65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</row>
    <row r="602" spans="2:39" s="64" customFormat="1" ht="12.95" customHeight="1">
      <c r="B602" s="65"/>
      <c r="C602" s="65"/>
      <c r="D602" s="65"/>
      <c r="E602" s="66"/>
      <c r="F602" s="66"/>
      <c r="G602" s="66"/>
      <c r="H602" s="66"/>
      <c r="I602" s="66"/>
      <c r="J602" s="66"/>
      <c r="K602" s="65"/>
      <c r="L602" s="65"/>
      <c r="M602" s="67"/>
      <c r="N602" s="66"/>
      <c r="O602" s="66"/>
      <c r="P602" s="65"/>
      <c r="Q602" s="68"/>
      <c r="R602" s="69"/>
      <c r="S602" s="65"/>
      <c r="T602" s="68"/>
      <c r="U602" s="68"/>
      <c r="V602" s="68"/>
      <c r="W602" s="65"/>
      <c r="X602" s="65"/>
      <c r="Y602" s="65"/>
      <c r="Z602" s="65"/>
      <c r="AA602" s="65"/>
      <c r="AB602" s="65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</row>
    <row r="603" spans="2:39" s="64" customFormat="1" ht="12.95" customHeight="1">
      <c r="B603" s="65"/>
      <c r="C603" s="65"/>
      <c r="D603" s="65"/>
      <c r="E603" s="66"/>
      <c r="F603" s="66"/>
      <c r="G603" s="66"/>
      <c r="H603" s="66"/>
      <c r="I603" s="66"/>
      <c r="J603" s="66"/>
      <c r="K603" s="65"/>
      <c r="L603" s="65"/>
      <c r="M603" s="67"/>
      <c r="N603" s="66"/>
      <c r="O603" s="66"/>
      <c r="P603" s="65"/>
      <c r="Q603" s="68"/>
      <c r="R603" s="69"/>
      <c r="S603" s="65"/>
      <c r="T603" s="68"/>
      <c r="U603" s="68"/>
      <c r="V603" s="68"/>
      <c r="W603" s="65"/>
      <c r="X603" s="65"/>
      <c r="Y603" s="65"/>
      <c r="Z603" s="65"/>
      <c r="AA603" s="65"/>
      <c r="AB603" s="65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</row>
    <row r="604" spans="2:39" s="64" customFormat="1" ht="12.95" customHeight="1">
      <c r="B604" s="65"/>
      <c r="C604" s="65"/>
      <c r="D604" s="65"/>
      <c r="E604" s="66"/>
      <c r="F604" s="66"/>
      <c r="G604" s="66"/>
      <c r="H604" s="66"/>
      <c r="I604" s="66"/>
      <c r="J604" s="66"/>
      <c r="K604" s="65"/>
      <c r="L604" s="65"/>
      <c r="M604" s="67"/>
      <c r="N604" s="66"/>
      <c r="O604" s="66"/>
      <c r="P604" s="65"/>
      <c r="Q604" s="68"/>
      <c r="R604" s="69"/>
      <c r="S604" s="65"/>
      <c r="T604" s="68"/>
      <c r="U604" s="68"/>
      <c r="V604" s="68"/>
      <c r="W604" s="65"/>
      <c r="X604" s="65"/>
      <c r="Y604" s="65"/>
      <c r="Z604" s="65"/>
      <c r="AA604" s="65"/>
      <c r="AB604" s="65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</row>
    <row r="605" spans="2:39" s="64" customFormat="1" ht="12.95" customHeight="1">
      <c r="B605" s="65"/>
      <c r="C605" s="65"/>
      <c r="D605" s="65"/>
      <c r="E605" s="66"/>
      <c r="F605" s="66"/>
      <c r="G605" s="66"/>
      <c r="H605" s="66"/>
      <c r="I605" s="66"/>
      <c r="J605" s="66"/>
      <c r="K605" s="65"/>
      <c r="L605" s="65"/>
      <c r="M605" s="67"/>
      <c r="N605" s="66"/>
      <c r="O605" s="66"/>
      <c r="P605" s="65"/>
      <c r="Q605" s="68"/>
      <c r="R605" s="69"/>
      <c r="S605" s="65"/>
      <c r="T605" s="68"/>
      <c r="U605" s="68"/>
      <c r="V605" s="68"/>
      <c r="W605" s="65"/>
      <c r="X605" s="65"/>
      <c r="Y605" s="65"/>
      <c r="Z605" s="65"/>
      <c r="AA605" s="65"/>
      <c r="AB605" s="65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</row>
    <row r="606" spans="2:39" s="64" customFormat="1" ht="12.95" customHeight="1">
      <c r="B606" s="65"/>
      <c r="C606" s="65"/>
      <c r="D606" s="65"/>
      <c r="E606" s="66"/>
      <c r="F606" s="66"/>
      <c r="G606" s="66"/>
      <c r="H606" s="66"/>
      <c r="I606" s="66"/>
      <c r="J606" s="66"/>
      <c r="K606" s="65"/>
      <c r="L606" s="65"/>
      <c r="M606" s="67"/>
      <c r="N606" s="66"/>
      <c r="O606" s="66"/>
      <c r="P606" s="65"/>
      <c r="Q606" s="68"/>
      <c r="R606" s="69"/>
      <c r="S606" s="65"/>
      <c r="T606" s="68"/>
      <c r="U606" s="68"/>
      <c r="V606" s="68"/>
      <c r="W606" s="65"/>
      <c r="X606" s="65"/>
      <c r="Y606" s="65"/>
      <c r="Z606" s="65"/>
      <c r="AA606" s="65"/>
      <c r="AB606" s="65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</row>
    <row r="607" spans="2:39" s="64" customFormat="1" ht="12.95" customHeight="1">
      <c r="B607" s="65"/>
      <c r="C607" s="65"/>
      <c r="D607" s="65"/>
      <c r="E607" s="66"/>
      <c r="F607" s="66"/>
      <c r="G607" s="66"/>
      <c r="H607" s="66"/>
      <c r="I607" s="66"/>
      <c r="J607" s="66"/>
      <c r="K607" s="65"/>
      <c r="L607" s="65"/>
      <c r="M607" s="67"/>
      <c r="N607" s="66"/>
      <c r="O607" s="66"/>
      <c r="P607" s="65"/>
      <c r="Q607" s="68"/>
      <c r="R607" s="69"/>
      <c r="S607" s="65"/>
      <c r="T607" s="68"/>
      <c r="U607" s="68"/>
      <c r="V607" s="68"/>
      <c r="W607" s="65"/>
      <c r="X607" s="65"/>
      <c r="Y607" s="65"/>
      <c r="Z607" s="65"/>
      <c r="AA607" s="65"/>
      <c r="AB607" s="65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</row>
    <row r="608" spans="2:39" s="64" customFormat="1" ht="12.95" customHeight="1">
      <c r="B608" s="65"/>
      <c r="C608" s="65"/>
      <c r="D608" s="65"/>
      <c r="E608" s="66"/>
      <c r="F608" s="66"/>
      <c r="G608" s="66"/>
      <c r="H608" s="66"/>
      <c r="I608" s="66"/>
      <c r="J608" s="66"/>
      <c r="K608" s="65"/>
      <c r="L608" s="65"/>
      <c r="M608" s="67"/>
      <c r="N608" s="66"/>
      <c r="O608" s="66"/>
      <c r="P608" s="65"/>
      <c r="Q608" s="68"/>
      <c r="R608" s="69"/>
      <c r="S608" s="65"/>
      <c r="T608" s="68"/>
      <c r="U608" s="68"/>
      <c r="V608" s="68"/>
      <c r="W608" s="65"/>
      <c r="X608" s="65"/>
      <c r="Y608" s="65"/>
      <c r="Z608" s="65"/>
      <c r="AA608" s="65"/>
      <c r="AB608" s="65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</row>
    <row r="609" spans="2:39" s="64" customFormat="1" ht="12.95" customHeight="1">
      <c r="B609" s="65"/>
      <c r="C609" s="65"/>
      <c r="D609" s="65"/>
      <c r="E609" s="66"/>
      <c r="F609" s="66"/>
      <c r="G609" s="66"/>
      <c r="H609" s="66"/>
      <c r="I609" s="66"/>
      <c r="J609" s="66"/>
      <c r="K609" s="65"/>
      <c r="L609" s="65"/>
      <c r="M609" s="67"/>
      <c r="N609" s="66"/>
      <c r="O609" s="66"/>
      <c r="P609" s="65"/>
      <c r="Q609" s="68"/>
      <c r="R609" s="69"/>
      <c r="S609" s="65"/>
      <c r="T609" s="68"/>
      <c r="U609" s="68"/>
      <c r="V609" s="68"/>
      <c r="W609" s="65"/>
      <c r="X609" s="65"/>
      <c r="Y609" s="65"/>
      <c r="Z609" s="65"/>
      <c r="AA609" s="65"/>
      <c r="AB609" s="65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</row>
    <row r="610" spans="2:39" s="64" customFormat="1" ht="12.95" customHeight="1">
      <c r="B610" s="65"/>
      <c r="C610" s="65"/>
      <c r="D610" s="65"/>
      <c r="E610" s="66"/>
      <c r="F610" s="66"/>
      <c r="G610" s="66"/>
      <c r="H610" s="66"/>
      <c r="I610" s="66"/>
      <c r="J610" s="66"/>
      <c r="K610" s="65"/>
      <c r="L610" s="65"/>
      <c r="M610" s="67"/>
      <c r="N610" s="66"/>
      <c r="O610" s="66"/>
      <c r="P610" s="65"/>
      <c r="Q610" s="68"/>
      <c r="R610" s="69"/>
      <c r="S610" s="65"/>
      <c r="T610" s="68"/>
      <c r="U610" s="68"/>
      <c r="V610" s="68"/>
      <c r="W610" s="65"/>
      <c r="X610" s="65"/>
      <c r="Y610" s="65"/>
      <c r="Z610" s="65"/>
      <c r="AA610" s="65"/>
      <c r="AB610" s="65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</row>
    <row r="611" spans="2:39" s="64" customFormat="1" ht="12.95" customHeight="1">
      <c r="B611" s="65"/>
      <c r="C611" s="65"/>
      <c r="D611" s="65"/>
      <c r="E611" s="66"/>
      <c r="F611" s="66"/>
      <c r="G611" s="66"/>
      <c r="H611" s="66"/>
      <c r="I611" s="66"/>
      <c r="J611" s="66"/>
      <c r="K611" s="65"/>
      <c r="L611" s="65"/>
      <c r="M611" s="67"/>
      <c r="N611" s="66"/>
      <c r="O611" s="66"/>
      <c r="P611" s="65"/>
      <c r="Q611" s="68"/>
      <c r="R611" s="69"/>
      <c r="S611" s="65"/>
      <c r="T611" s="68"/>
      <c r="U611" s="68"/>
      <c r="V611" s="68"/>
      <c r="W611" s="65"/>
      <c r="X611" s="65"/>
      <c r="Y611" s="65"/>
      <c r="Z611" s="65"/>
      <c r="AA611" s="65"/>
      <c r="AB611" s="65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</row>
    <row r="612" spans="2:39" s="64" customFormat="1" ht="12.95" customHeight="1">
      <c r="B612" s="65"/>
      <c r="C612" s="65"/>
      <c r="D612" s="65"/>
      <c r="E612" s="66"/>
      <c r="F612" s="66"/>
      <c r="G612" s="66"/>
      <c r="H612" s="66"/>
      <c r="I612" s="66"/>
      <c r="J612" s="66"/>
      <c r="K612" s="65"/>
      <c r="L612" s="65"/>
      <c r="M612" s="67"/>
      <c r="N612" s="66"/>
      <c r="O612" s="66"/>
      <c r="P612" s="65"/>
      <c r="Q612" s="68"/>
      <c r="R612" s="69"/>
      <c r="S612" s="65"/>
      <c r="T612" s="68"/>
      <c r="U612" s="68"/>
      <c r="V612" s="68"/>
      <c r="W612" s="65"/>
      <c r="X612" s="65"/>
      <c r="Y612" s="65"/>
      <c r="Z612" s="65"/>
      <c r="AA612" s="65"/>
      <c r="AB612" s="65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</row>
    <row r="613" spans="2:39" s="64" customFormat="1" ht="12.95" customHeight="1">
      <c r="B613" s="65"/>
      <c r="C613" s="65"/>
      <c r="D613" s="65"/>
      <c r="E613" s="66"/>
      <c r="F613" s="66"/>
      <c r="G613" s="66"/>
      <c r="H613" s="66"/>
      <c r="I613" s="66"/>
      <c r="J613" s="66"/>
      <c r="K613" s="65"/>
      <c r="L613" s="65"/>
      <c r="M613" s="67"/>
      <c r="N613" s="66"/>
      <c r="O613" s="66"/>
      <c r="P613" s="65"/>
      <c r="Q613" s="68"/>
      <c r="R613" s="69"/>
      <c r="S613" s="65"/>
      <c r="T613" s="68"/>
      <c r="U613" s="68"/>
      <c r="V613" s="68"/>
      <c r="W613" s="65"/>
      <c r="X613" s="65"/>
      <c r="Y613" s="65"/>
      <c r="Z613" s="65"/>
      <c r="AA613" s="65"/>
      <c r="AB613" s="65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</row>
    <row r="614" spans="2:39" s="64" customFormat="1" ht="12.95" customHeight="1">
      <c r="B614" s="65"/>
      <c r="C614" s="65"/>
      <c r="D614" s="65"/>
      <c r="E614" s="66"/>
      <c r="F614" s="66"/>
      <c r="G614" s="66"/>
      <c r="H614" s="66"/>
      <c r="I614" s="66"/>
      <c r="J614" s="66"/>
      <c r="K614" s="65"/>
      <c r="L614" s="65"/>
      <c r="M614" s="67"/>
      <c r="N614" s="66"/>
      <c r="O614" s="66"/>
      <c r="P614" s="65"/>
      <c r="Q614" s="68"/>
      <c r="R614" s="69"/>
      <c r="S614" s="65"/>
      <c r="T614" s="68"/>
      <c r="U614" s="68"/>
      <c r="V614" s="68"/>
      <c r="W614" s="65"/>
      <c r="X614" s="65"/>
      <c r="Y614" s="65"/>
      <c r="Z614" s="65"/>
      <c r="AA614" s="65"/>
      <c r="AB614" s="65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</row>
    <row r="615" spans="2:39" s="64" customFormat="1" ht="12.95" customHeight="1">
      <c r="B615" s="65"/>
      <c r="C615" s="65"/>
      <c r="D615" s="65"/>
      <c r="E615" s="66"/>
      <c r="F615" s="66"/>
      <c r="G615" s="66"/>
      <c r="H615" s="66"/>
      <c r="I615" s="66"/>
      <c r="J615" s="66"/>
      <c r="K615" s="65"/>
      <c r="L615" s="65"/>
      <c r="M615" s="67"/>
      <c r="N615" s="66"/>
      <c r="O615" s="66"/>
      <c r="P615" s="65"/>
      <c r="Q615" s="68"/>
      <c r="R615" s="69"/>
      <c r="S615" s="65"/>
      <c r="T615" s="68"/>
      <c r="U615" s="68"/>
      <c r="V615" s="68"/>
      <c r="W615" s="65"/>
      <c r="X615" s="65"/>
      <c r="Y615" s="65"/>
      <c r="Z615" s="65"/>
      <c r="AA615" s="65"/>
      <c r="AB615" s="65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</row>
    <row r="616" spans="2:39" s="64" customFormat="1" ht="12.95" customHeight="1">
      <c r="B616" s="65"/>
      <c r="C616" s="65"/>
      <c r="D616" s="65"/>
      <c r="E616" s="66"/>
      <c r="F616" s="66"/>
      <c r="G616" s="66"/>
      <c r="H616" s="66"/>
      <c r="I616" s="66"/>
      <c r="J616" s="66"/>
      <c r="K616" s="65"/>
      <c r="L616" s="65"/>
      <c r="M616" s="67"/>
      <c r="N616" s="66"/>
      <c r="O616" s="66"/>
      <c r="P616" s="65"/>
      <c r="Q616" s="68"/>
      <c r="R616" s="69"/>
      <c r="S616" s="65"/>
      <c r="T616" s="68"/>
      <c r="U616" s="68"/>
      <c r="V616" s="68"/>
      <c r="W616" s="65"/>
      <c r="X616" s="65"/>
      <c r="Y616" s="65"/>
      <c r="Z616" s="65"/>
      <c r="AA616" s="65"/>
      <c r="AB616" s="65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</row>
    <row r="617" spans="2:39" s="64" customFormat="1" ht="12.95" customHeight="1">
      <c r="B617" s="65"/>
      <c r="C617" s="65"/>
      <c r="D617" s="65"/>
      <c r="E617" s="66"/>
      <c r="F617" s="66"/>
      <c r="G617" s="66"/>
      <c r="H617" s="66"/>
      <c r="I617" s="66"/>
      <c r="J617" s="66"/>
      <c r="K617" s="65"/>
      <c r="L617" s="65"/>
      <c r="M617" s="67"/>
      <c r="N617" s="66"/>
      <c r="O617" s="66"/>
      <c r="P617" s="65"/>
      <c r="Q617" s="68"/>
      <c r="R617" s="69"/>
      <c r="S617" s="65"/>
      <c r="T617" s="68"/>
      <c r="U617" s="68"/>
      <c r="V617" s="68"/>
      <c r="W617" s="65"/>
      <c r="X617" s="65"/>
      <c r="Y617" s="65"/>
      <c r="Z617" s="65"/>
      <c r="AA617" s="65"/>
      <c r="AB617" s="65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</row>
    <row r="618" spans="2:39" s="64" customFormat="1" ht="12.95" customHeight="1">
      <c r="B618" s="65"/>
      <c r="C618" s="65"/>
      <c r="D618" s="65"/>
      <c r="E618" s="66"/>
      <c r="F618" s="66"/>
      <c r="G618" s="66"/>
      <c r="H618" s="66"/>
      <c r="I618" s="66"/>
      <c r="J618" s="66"/>
      <c r="K618" s="65"/>
      <c r="L618" s="65"/>
      <c r="M618" s="67"/>
      <c r="N618" s="66"/>
      <c r="O618" s="66"/>
      <c r="P618" s="65"/>
      <c r="Q618" s="68"/>
      <c r="R618" s="69"/>
      <c r="S618" s="65"/>
      <c r="T618" s="68"/>
      <c r="U618" s="68"/>
      <c r="V618" s="68"/>
      <c r="W618" s="65"/>
      <c r="X618" s="65"/>
      <c r="Y618" s="65"/>
      <c r="Z618" s="65"/>
      <c r="AA618" s="65"/>
      <c r="AB618" s="65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</row>
    <row r="619" spans="2:39" s="64" customFormat="1" ht="12.95" customHeight="1">
      <c r="B619" s="65"/>
      <c r="C619" s="65"/>
      <c r="D619" s="65"/>
      <c r="E619" s="66"/>
      <c r="F619" s="66"/>
      <c r="G619" s="66"/>
      <c r="H619" s="66"/>
      <c r="I619" s="66"/>
      <c r="J619" s="66"/>
      <c r="K619" s="65"/>
      <c r="L619" s="65"/>
      <c r="M619" s="67"/>
      <c r="N619" s="66"/>
      <c r="O619" s="66"/>
      <c r="P619" s="65"/>
      <c r="Q619" s="68"/>
      <c r="R619" s="69"/>
      <c r="S619" s="65"/>
      <c r="T619" s="68"/>
      <c r="U619" s="68"/>
      <c r="V619" s="68"/>
      <c r="W619" s="65"/>
      <c r="X619" s="65"/>
      <c r="Y619" s="65"/>
      <c r="Z619" s="65"/>
      <c r="AA619" s="65"/>
      <c r="AB619" s="65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</row>
    <row r="620" spans="2:39" s="64" customFormat="1" ht="12.95" customHeight="1">
      <c r="B620" s="65"/>
      <c r="C620" s="65"/>
      <c r="D620" s="65"/>
      <c r="E620" s="66"/>
      <c r="F620" s="66"/>
      <c r="G620" s="66"/>
      <c r="H620" s="66"/>
      <c r="I620" s="66"/>
      <c r="J620" s="66"/>
      <c r="K620" s="65"/>
      <c r="L620" s="65"/>
      <c r="M620" s="67"/>
      <c r="N620" s="66"/>
      <c r="O620" s="66"/>
      <c r="P620" s="65"/>
      <c r="Q620" s="68"/>
      <c r="R620" s="69"/>
      <c r="S620" s="65"/>
      <c r="T620" s="68"/>
      <c r="U620" s="68"/>
      <c r="V620" s="68"/>
      <c r="W620" s="65"/>
      <c r="X620" s="65"/>
      <c r="Y620" s="65"/>
      <c r="Z620" s="65"/>
      <c r="AA620" s="65"/>
      <c r="AB620" s="65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</row>
    <row r="621" spans="2:39" s="64" customFormat="1" ht="12.95" customHeight="1">
      <c r="B621" s="65"/>
      <c r="C621" s="65"/>
      <c r="D621" s="65"/>
      <c r="E621" s="66"/>
      <c r="F621" s="66"/>
      <c r="G621" s="66"/>
      <c r="H621" s="66"/>
      <c r="I621" s="66"/>
      <c r="J621" s="66"/>
      <c r="K621" s="65"/>
      <c r="L621" s="65"/>
      <c r="M621" s="67"/>
      <c r="N621" s="66"/>
      <c r="O621" s="66"/>
      <c r="P621" s="65"/>
      <c r="Q621" s="68"/>
      <c r="R621" s="69"/>
      <c r="S621" s="65"/>
      <c r="T621" s="68"/>
      <c r="U621" s="68"/>
      <c r="V621" s="68"/>
      <c r="W621" s="65"/>
      <c r="X621" s="65"/>
      <c r="Y621" s="65"/>
      <c r="Z621" s="65"/>
      <c r="AA621" s="65"/>
      <c r="AB621" s="65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</row>
    <row r="622" spans="2:39" s="64" customFormat="1" ht="12.95" customHeight="1">
      <c r="B622" s="65"/>
      <c r="C622" s="65"/>
      <c r="D622" s="65"/>
      <c r="E622" s="66"/>
      <c r="F622" s="66"/>
      <c r="G622" s="66"/>
      <c r="H622" s="66"/>
      <c r="I622" s="66"/>
      <c r="J622" s="66"/>
      <c r="K622" s="65"/>
      <c r="L622" s="65"/>
      <c r="M622" s="67"/>
      <c r="N622" s="66"/>
      <c r="O622" s="66"/>
      <c r="P622" s="65"/>
      <c r="Q622" s="68"/>
      <c r="R622" s="69"/>
      <c r="S622" s="65"/>
      <c r="T622" s="68"/>
      <c r="U622" s="68"/>
      <c r="V622" s="68"/>
      <c r="W622" s="65"/>
      <c r="X622" s="65"/>
      <c r="Y622" s="65"/>
      <c r="Z622" s="65"/>
      <c r="AA622" s="65"/>
      <c r="AB622" s="65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</row>
    <row r="623" spans="2:39" s="64" customFormat="1" ht="12.95" customHeight="1">
      <c r="B623" s="65"/>
      <c r="C623" s="65"/>
      <c r="D623" s="65"/>
      <c r="E623" s="66"/>
      <c r="F623" s="66"/>
      <c r="G623" s="66"/>
      <c r="H623" s="66"/>
      <c r="I623" s="66"/>
      <c r="J623" s="66"/>
      <c r="K623" s="65"/>
      <c r="L623" s="65"/>
      <c r="M623" s="67"/>
      <c r="N623" s="66"/>
      <c r="O623" s="66"/>
      <c r="P623" s="65"/>
      <c r="Q623" s="68"/>
      <c r="R623" s="69"/>
      <c r="S623" s="65"/>
      <c r="T623" s="68"/>
      <c r="U623" s="68"/>
      <c r="V623" s="68"/>
      <c r="W623" s="65"/>
      <c r="X623" s="65"/>
      <c r="Y623" s="65"/>
      <c r="Z623" s="65"/>
      <c r="AA623" s="65"/>
      <c r="AB623" s="65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</row>
    <row r="624" spans="2:39" s="64" customFormat="1" ht="12.95" customHeight="1">
      <c r="B624" s="65"/>
      <c r="C624" s="65"/>
      <c r="D624" s="65"/>
      <c r="E624" s="66"/>
      <c r="F624" s="66"/>
      <c r="G624" s="66"/>
      <c r="H624" s="66"/>
      <c r="I624" s="66"/>
      <c r="J624" s="66"/>
      <c r="K624" s="65"/>
      <c r="L624" s="65"/>
      <c r="M624" s="67"/>
      <c r="N624" s="66"/>
      <c r="O624" s="66"/>
      <c r="P624" s="65"/>
      <c r="Q624" s="68"/>
      <c r="R624" s="69"/>
      <c r="S624" s="65"/>
      <c r="T624" s="68"/>
      <c r="U624" s="68"/>
      <c r="V624" s="68"/>
      <c r="W624" s="65"/>
      <c r="X624" s="65"/>
      <c r="Y624" s="65"/>
      <c r="Z624" s="65"/>
      <c r="AA624" s="65"/>
      <c r="AB624" s="65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</row>
    <row r="625" spans="2:39" s="64" customFormat="1" ht="12.95" customHeight="1">
      <c r="B625" s="65"/>
      <c r="C625" s="65"/>
      <c r="D625" s="65"/>
      <c r="E625" s="66"/>
      <c r="F625" s="66"/>
      <c r="G625" s="66"/>
      <c r="H625" s="66"/>
      <c r="I625" s="66"/>
      <c r="J625" s="66"/>
      <c r="K625" s="65"/>
      <c r="L625" s="65"/>
      <c r="M625" s="67"/>
      <c r="N625" s="66"/>
      <c r="O625" s="66"/>
      <c r="P625" s="65"/>
      <c r="Q625" s="68"/>
      <c r="R625" s="69"/>
      <c r="S625" s="65"/>
      <c r="T625" s="68"/>
      <c r="U625" s="68"/>
      <c r="V625" s="68"/>
      <c r="W625" s="65"/>
      <c r="X625" s="65"/>
      <c r="Y625" s="65"/>
      <c r="Z625" s="65"/>
      <c r="AA625" s="65"/>
      <c r="AB625" s="65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</row>
    <row r="626" spans="2:39" s="64" customFormat="1" ht="12.95" customHeight="1">
      <c r="B626" s="65"/>
      <c r="C626" s="65"/>
      <c r="D626" s="65"/>
      <c r="E626" s="66"/>
      <c r="F626" s="66"/>
      <c r="G626" s="66"/>
      <c r="H626" s="66"/>
      <c r="I626" s="66"/>
      <c r="J626" s="66"/>
      <c r="K626" s="65"/>
      <c r="L626" s="65"/>
      <c r="M626" s="67"/>
      <c r="N626" s="66"/>
      <c r="O626" s="66"/>
      <c r="P626" s="65"/>
      <c r="Q626" s="68"/>
      <c r="R626" s="69"/>
      <c r="S626" s="65"/>
      <c r="T626" s="68"/>
      <c r="U626" s="68"/>
      <c r="V626" s="68"/>
      <c r="W626" s="65"/>
      <c r="X626" s="65"/>
      <c r="Y626" s="65"/>
      <c r="Z626" s="65"/>
      <c r="AA626" s="65"/>
      <c r="AB626" s="65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</row>
    <row r="627" spans="2:39" s="64" customFormat="1" ht="12.95" customHeight="1">
      <c r="B627" s="65"/>
      <c r="C627" s="65"/>
      <c r="D627" s="65"/>
      <c r="E627" s="66"/>
      <c r="F627" s="66"/>
      <c r="G627" s="66"/>
      <c r="H627" s="66"/>
      <c r="I627" s="66"/>
      <c r="J627" s="66"/>
      <c r="K627" s="65"/>
      <c r="L627" s="65"/>
      <c r="M627" s="67"/>
      <c r="N627" s="66"/>
      <c r="O627" s="66"/>
      <c r="P627" s="65"/>
      <c r="Q627" s="68"/>
      <c r="R627" s="69"/>
      <c r="S627" s="65"/>
      <c r="T627" s="68"/>
      <c r="U627" s="68"/>
      <c r="V627" s="68"/>
      <c r="W627" s="65"/>
      <c r="X627" s="65"/>
      <c r="Y627" s="65"/>
      <c r="Z627" s="65"/>
      <c r="AA627" s="65"/>
      <c r="AB627" s="65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</row>
    <row r="628" spans="2:39" s="64" customFormat="1" ht="12.95" customHeight="1">
      <c r="B628" s="65"/>
      <c r="C628" s="65"/>
      <c r="D628" s="65"/>
      <c r="E628" s="66"/>
      <c r="F628" s="66"/>
      <c r="G628" s="66"/>
      <c r="H628" s="66"/>
      <c r="I628" s="66"/>
      <c r="J628" s="66"/>
      <c r="K628" s="65"/>
      <c r="L628" s="65"/>
      <c r="M628" s="67"/>
      <c r="N628" s="66"/>
      <c r="O628" s="66"/>
      <c r="P628" s="65"/>
      <c r="Q628" s="68"/>
      <c r="R628" s="69"/>
      <c r="S628" s="65"/>
      <c r="T628" s="68"/>
      <c r="U628" s="68"/>
      <c r="V628" s="68"/>
      <c r="W628" s="65"/>
      <c r="X628" s="65"/>
      <c r="Y628" s="65"/>
      <c r="Z628" s="65"/>
      <c r="AA628" s="65"/>
      <c r="AB628" s="65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</row>
    <row r="629" spans="2:39" s="64" customFormat="1" ht="12.95" customHeight="1">
      <c r="B629" s="65"/>
      <c r="C629" s="65"/>
      <c r="D629" s="65"/>
      <c r="E629" s="66"/>
      <c r="F629" s="66"/>
      <c r="G629" s="66"/>
      <c r="H629" s="66"/>
      <c r="I629" s="66"/>
      <c r="J629" s="66"/>
      <c r="K629" s="65"/>
      <c r="L629" s="65"/>
      <c r="M629" s="67"/>
      <c r="N629" s="66"/>
      <c r="O629" s="66"/>
      <c r="P629" s="65"/>
      <c r="Q629" s="68"/>
      <c r="R629" s="69"/>
      <c r="S629" s="65"/>
      <c r="T629" s="68"/>
      <c r="U629" s="68"/>
      <c r="V629" s="68"/>
      <c r="W629" s="65"/>
      <c r="X629" s="65"/>
      <c r="Y629" s="65"/>
      <c r="Z629" s="65"/>
      <c r="AA629" s="65"/>
      <c r="AB629" s="65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</row>
    <row r="630" spans="2:39" s="64" customFormat="1" ht="12.95" customHeight="1">
      <c r="B630" s="65"/>
      <c r="C630" s="65"/>
      <c r="D630" s="65"/>
      <c r="E630" s="66"/>
      <c r="F630" s="66"/>
      <c r="G630" s="66"/>
      <c r="H630" s="66"/>
      <c r="I630" s="66"/>
      <c r="J630" s="66"/>
      <c r="K630" s="65"/>
      <c r="L630" s="65"/>
      <c r="M630" s="67"/>
      <c r="N630" s="66"/>
      <c r="O630" s="66"/>
      <c r="P630" s="65"/>
      <c r="Q630" s="68"/>
      <c r="R630" s="69"/>
      <c r="S630" s="65"/>
      <c r="T630" s="68"/>
      <c r="U630" s="68"/>
      <c r="V630" s="68"/>
      <c r="W630" s="65"/>
      <c r="X630" s="65"/>
      <c r="Y630" s="65"/>
      <c r="Z630" s="65"/>
      <c r="AA630" s="65"/>
      <c r="AB630" s="65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</row>
    <row r="631" spans="2:39" s="64" customFormat="1" ht="12.95" customHeight="1">
      <c r="B631" s="65"/>
      <c r="C631" s="65"/>
      <c r="D631" s="65"/>
      <c r="E631" s="66"/>
      <c r="F631" s="66"/>
      <c r="G631" s="66"/>
      <c r="H631" s="66"/>
      <c r="I631" s="66"/>
      <c r="J631" s="66"/>
      <c r="K631" s="65"/>
      <c r="L631" s="65"/>
      <c r="M631" s="67"/>
      <c r="N631" s="66"/>
      <c r="O631" s="66"/>
      <c r="P631" s="65"/>
      <c r="Q631" s="68"/>
      <c r="R631" s="69"/>
      <c r="S631" s="65"/>
      <c r="T631" s="68"/>
      <c r="U631" s="68"/>
      <c r="V631" s="68"/>
      <c r="W631" s="65"/>
      <c r="X631" s="65"/>
      <c r="Y631" s="65"/>
      <c r="Z631" s="65"/>
      <c r="AA631" s="65"/>
      <c r="AB631" s="65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</row>
    <row r="632" spans="2:39" s="64" customFormat="1" ht="12.95" customHeight="1">
      <c r="B632" s="65"/>
      <c r="C632" s="65"/>
      <c r="D632" s="65"/>
      <c r="E632" s="66"/>
      <c r="F632" s="66"/>
      <c r="G632" s="66"/>
      <c r="H632" s="66"/>
      <c r="I632" s="66"/>
      <c r="J632" s="66"/>
      <c r="K632" s="65"/>
      <c r="L632" s="65"/>
      <c r="M632" s="67"/>
      <c r="N632" s="66"/>
      <c r="O632" s="66"/>
      <c r="P632" s="65"/>
      <c r="Q632" s="68"/>
      <c r="R632" s="69"/>
      <c r="S632" s="65"/>
      <c r="T632" s="68"/>
      <c r="U632" s="68"/>
      <c r="V632" s="68"/>
      <c r="W632" s="65"/>
      <c r="X632" s="65"/>
      <c r="Y632" s="65"/>
      <c r="Z632" s="65"/>
      <c r="AA632" s="65"/>
      <c r="AB632" s="65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</row>
    <row r="633" spans="2:39" s="64" customFormat="1" ht="12.95" customHeight="1">
      <c r="B633" s="65"/>
      <c r="C633" s="65"/>
      <c r="D633" s="65"/>
      <c r="E633" s="66"/>
      <c r="F633" s="66"/>
      <c r="G633" s="66"/>
      <c r="H633" s="66"/>
      <c r="I633" s="66"/>
      <c r="J633" s="66"/>
      <c r="K633" s="65"/>
      <c r="L633" s="65"/>
      <c r="M633" s="67"/>
      <c r="N633" s="66"/>
      <c r="O633" s="66"/>
      <c r="P633" s="65"/>
      <c r="Q633" s="68"/>
      <c r="R633" s="69"/>
      <c r="S633" s="65"/>
      <c r="T633" s="68"/>
      <c r="U633" s="68"/>
      <c r="V633" s="68"/>
      <c r="W633" s="65"/>
      <c r="X633" s="65"/>
      <c r="Y633" s="65"/>
      <c r="Z633" s="65"/>
      <c r="AA633" s="65"/>
      <c r="AB633" s="65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</row>
    <row r="634" spans="2:39" s="64" customFormat="1" ht="12.95" customHeight="1">
      <c r="B634" s="65"/>
      <c r="C634" s="65"/>
      <c r="D634" s="65"/>
      <c r="E634" s="66"/>
      <c r="F634" s="66"/>
      <c r="G634" s="66"/>
      <c r="H634" s="66"/>
      <c r="I634" s="66"/>
      <c r="J634" s="66"/>
      <c r="K634" s="65"/>
      <c r="L634" s="65"/>
      <c r="M634" s="67"/>
      <c r="N634" s="66"/>
      <c r="O634" s="66"/>
      <c r="P634" s="65"/>
      <c r="Q634" s="68"/>
      <c r="R634" s="69"/>
      <c r="S634" s="65"/>
      <c r="T634" s="68"/>
      <c r="U634" s="68"/>
      <c r="V634" s="68"/>
      <c r="W634" s="65"/>
      <c r="X634" s="65"/>
      <c r="Y634" s="65"/>
      <c r="Z634" s="65"/>
      <c r="AA634" s="65"/>
      <c r="AB634" s="65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</row>
    <row r="635" spans="2:39" s="64" customFormat="1" ht="12.95" customHeight="1">
      <c r="B635" s="65"/>
      <c r="C635" s="65"/>
      <c r="D635" s="65"/>
      <c r="E635" s="66"/>
      <c r="F635" s="66"/>
      <c r="G635" s="66"/>
      <c r="H635" s="66"/>
      <c r="I635" s="66"/>
      <c r="J635" s="66"/>
      <c r="K635" s="65"/>
      <c r="L635" s="65"/>
      <c r="M635" s="67"/>
      <c r="N635" s="66"/>
      <c r="O635" s="66"/>
      <c r="P635" s="65"/>
      <c r="Q635" s="68"/>
      <c r="R635" s="69"/>
      <c r="S635" s="65"/>
      <c r="T635" s="68"/>
      <c r="U635" s="68"/>
      <c r="V635" s="68"/>
      <c r="W635" s="65"/>
      <c r="X635" s="65"/>
      <c r="Y635" s="65"/>
      <c r="Z635" s="65"/>
      <c r="AA635" s="65"/>
      <c r="AB635" s="65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</row>
    <row r="636" spans="2:39" s="64" customFormat="1" ht="12.95" customHeight="1">
      <c r="B636" s="65"/>
      <c r="C636" s="65"/>
      <c r="D636" s="65"/>
      <c r="E636" s="66"/>
      <c r="F636" s="66"/>
      <c r="G636" s="66"/>
      <c r="H636" s="66"/>
      <c r="I636" s="66"/>
      <c r="J636" s="66"/>
      <c r="K636" s="65"/>
      <c r="L636" s="65"/>
      <c r="M636" s="67"/>
      <c r="N636" s="66"/>
      <c r="O636" s="66"/>
      <c r="P636" s="65"/>
      <c r="Q636" s="68"/>
      <c r="R636" s="69"/>
      <c r="S636" s="65"/>
      <c r="T636" s="68"/>
      <c r="U636" s="68"/>
      <c r="V636" s="68"/>
      <c r="W636" s="65"/>
      <c r="X636" s="65"/>
      <c r="Y636" s="65"/>
      <c r="Z636" s="65"/>
      <c r="AA636" s="65"/>
      <c r="AB636" s="65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</row>
    <row r="637" spans="2:39" s="64" customFormat="1" ht="12.95" customHeight="1">
      <c r="B637" s="65"/>
      <c r="C637" s="65"/>
      <c r="D637" s="65"/>
      <c r="E637" s="66"/>
      <c r="F637" s="66"/>
      <c r="G637" s="66"/>
      <c r="H637" s="66"/>
      <c r="I637" s="66"/>
      <c r="J637" s="66"/>
      <c r="K637" s="65"/>
      <c r="L637" s="65"/>
      <c r="M637" s="67"/>
      <c r="N637" s="66"/>
      <c r="O637" s="66"/>
      <c r="P637" s="65"/>
      <c r="Q637" s="68"/>
      <c r="R637" s="69"/>
      <c r="S637" s="65"/>
      <c r="T637" s="68"/>
      <c r="U637" s="68"/>
      <c r="V637" s="68"/>
      <c r="W637" s="65"/>
      <c r="X637" s="65"/>
      <c r="Y637" s="65"/>
      <c r="Z637" s="65"/>
      <c r="AA637" s="65"/>
      <c r="AB637" s="65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</row>
    <row r="638" spans="2:39" s="64" customFormat="1" ht="12.95" customHeight="1">
      <c r="B638" s="65"/>
      <c r="C638" s="65"/>
      <c r="D638" s="65"/>
      <c r="E638" s="66"/>
      <c r="F638" s="66"/>
      <c r="G638" s="66"/>
      <c r="H638" s="66"/>
      <c r="I638" s="66"/>
      <c r="J638" s="66"/>
      <c r="K638" s="65"/>
      <c r="L638" s="65"/>
      <c r="M638" s="67"/>
      <c r="N638" s="66"/>
      <c r="O638" s="66"/>
      <c r="P638" s="65"/>
      <c r="Q638" s="68"/>
      <c r="R638" s="69"/>
      <c r="S638" s="65"/>
      <c r="T638" s="68"/>
      <c r="U638" s="68"/>
      <c r="V638" s="68"/>
      <c r="W638" s="65"/>
      <c r="X638" s="65"/>
      <c r="Y638" s="65"/>
      <c r="Z638" s="65"/>
      <c r="AA638" s="65"/>
      <c r="AB638" s="65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</row>
    <row r="639" spans="2:39" s="64" customFormat="1" ht="12.95" customHeight="1">
      <c r="B639" s="65"/>
      <c r="C639" s="65"/>
      <c r="D639" s="65"/>
      <c r="E639" s="66"/>
      <c r="F639" s="66"/>
      <c r="G639" s="66"/>
      <c r="H639" s="66"/>
      <c r="I639" s="66"/>
      <c r="J639" s="66"/>
      <c r="K639" s="65"/>
      <c r="L639" s="65"/>
      <c r="M639" s="67"/>
      <c r="N639" s="66"/>
      <c r="O639" s="66"/>
      <c r="P639" s="65"/>
      <c r="Q639" s="68"/>
      <c r="R639" s="69"/>
      <c r="S639" s="65"/>
      <c r="T639" s="68"/>
      <c r="U639" s="68"/>
      <c r="V639" s="68"/>
      <c r="W639" s="65"/>
      <c r="X639" s="65"/>
      <c r="Y639" s="65"/>
      <c r="Z639" s="65"/>
      <c r="AA639" s="65"/>
      <c r="AB639" s="65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</row>
    <row r="640" spans="2:39" s="64" customFormat="1" ht="12.95" customHeight="1">
      <c r="B640" s="65"/>
      <c r="C640" s="65"/>
      <c r="D640" s="65"/>
      <c r="E640" s="66"/>
      <c r="F640" s="66"/>
      <c r="G640" s="66"/>
      <c r="H640" s="66"/>
      <c r="I640" s="66"/>
      <c r="J640" s="66"/>
      <c r="K640" s="65"/>
      <c r="L640" s="65"/>
      <c r="M640" s="67"/>
      <c r="N640" s="66"/>
      <c r="O640" s="66"/>
      <c r="P640" s="65"/>
      <c r="Q640" s="68"/>
      <c r="R640" s="69"/>
      <c r="S640" s="65"/>
      <c r="T640" s="68"/>
      <c r="U640" s="68"/>
      <c r="V640" s="68"/>
      <c r="W640" s="65"/>
      <c r="X640" s="65"/>
      <c r="Y640" s="65"/>
      <c r="Z640" s="65"/>
      <c r="AA640" s="65"/>
      <c r="AB640" s="65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</row>
    <row r="641" spans="2:39" s="64" customFormat="1" ht="12.95" customHeight="1">
      <c r="B641" s="65"/>
      <c r="C641" s="65"/>
      <c r="D641" s="65"/>
      <c r="E641" s="66"/>
      <c r="F641" s="66"/>
      <c r="G641" s="66"/>
      <c r="H641" s="66"/>
      <c r="I641" s="66"/>
      <c r="J641" s="66"/>
      <c r="K641" s="65"/>
      <c r="L641" s="65"/>
      <c r="M641" s="67"/>
      <c r="N641" s="66"/>
      <c r="O641" s="66"/>
      <c r="P641" s="65"/>
      <c r="Q641" s="68"/>
      <c r="R641" s="69"/>
      <c r="S641" s="65"/>
      <c r="T641" s="68"/>
      <c r="U641" s="68"/>
      <c r="V641" s="68"/>
      <c r="W641" s="65"/>
      <c r="X641" s="65"/>
      <c r="Y641" s="65"/>
      <c r="Z641" s="65"/>
      <c r="AA641" s="65"/>
      <c r="AB641" s="65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</row>
    <row r="642" spans="2:39" s="64" customFormat="1" ht="12.95" customHeight="1">
      <c r="B642" s="65"/>
      <c r="C642" s="65"/>
      <c r="D642" s="65"/>
      <c r="E642" s="66"/>
      <c r="F642" s="66"/>
      <c r="G642" s="66"/>
      <c r="H642" s="66"/>
      <c r="I642" s="66"/>
      <c r="J642" s="66"/>
      <c r="K642" s="65"/>
      <c r="L642" s="65"/>
      <c r="M642" s="67"/>
      <c r="N642" s="66"/>
      <c r="O642" s="66"/>
      <c r="P642" s="65"/>
      <c r="Q642" s="68"/>
      <c r="R642" s="69"/>
      <c r="S642" s="65"/>
      <c r="T642" s="68"/>
      <c r="U642" s="68"/>
      <c r="V642" s="68"/>
      <c r="W642" s="65"/>
      <c r="X642" s="65"/>
      <c r="Y642" s="65"/>
      <c r="Z642" s="65"/>
      <c r="AA642" s="65"/>
      <c r="AB642" s="65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</row>
    <row r="643" spans="2:39" s="64" customFormat="1" ht="12.95" customHeight="1">
      <c r="B643" s="65"/>
      <c r="C643" s="65"/>
      <c r="D643" s="65"/>
      <c r="E643" s="66"/>
      <c r="F643" s="66"/>
      <c r="G643" s="66"/>
      <c r="H643" s="66"/>
      <c r="I643" s="66"/>
      <c r="J643" s="66"/>
      <c r="K643" s="65"/>
      <c r="L643" s="65"/>
      <c r="M643" s="67"/>
      <c r="N643" s="66"/>
      <c r="O643" s="66"/>
      <c r="P643" s="65"/>
      <c r="Q643" s="68"/>
      <c r="R643" s="69"/>
      <c r="S643" s="65"/>
      <c r="T643" s="68"/>
      <c r="U643" s="68"/>
      <c r="V643" s="68"/>
      <c r="W643" s="65"/>
      <c r="X643" s="65"/>
      <c r="Y643" s="65"/>
      <c r="Z643" s="65"/>
      <c r="AA643" s="65"/>
      <c r="AB643" s="65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</row>
    <row r="644" spans="2:39" s="64" customFormat="1" ht="12.95" customHeight="1">
      <c r="B644" s="65"/>
      <c r="C644" s="65"/>
      <c r="D644" s="65"/>
      <c r="E644" s="66"/>
      <c r="F644" s="66"/>
      <c r="G644" s="66"/>
      <c r="H644" s="66"/>
      <c r="I644" s="66"/>
      <c r="J644" s="66"/>
      <c r="K644" s="65"/>
      <c r="L644" s="65"/>
      <c r="M644" s="67"/>
      <c r="N644" s="66"/>
      <c r="O644" s="66"/>
      <c r="P644" s="65"/>
      <c r="Q644" s="68"/>
      <c r="R644" s="69"/>
      <c r="S644" s="65"/>
      <c r="T644" s="68"/>
      <c r="U644" s="68"/>
      <c r="V644" s="68"/>
      <c r="W644" s="65"/>
      <c r="X644" s="65"/>
      <c r="Y644" s="65"/>
      <c r="Z644" s="65"/>
      <c r="AA644" s="65"/>
      <c r="AB644" s="65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</row>
    <row r="645" spans="2:39" s="64" customFormat="1" ht="12.95" customHeight="1">
      <c r="B645" s="65"/>
      <c r="C645" s="65"/>
      <c r="D645" s="65"/>
      <c r="E645" s="66"/>
      <c r="F645" s="66"/>
      <c r="G645" s="66"/>
      <c r="H645" s="66"/>
      <c r="I645" s="66"/>
      <c r="J645" s="66"/>
      <c r="K645" s="65"/>
      <c r="L645" s="65"/>
      <c r="M645" s="67"/>
      <c r="N645" s="66"/>
      <c r="O645" s="66"/>
      <c r="P645" s="65"/>
      <c r="Q645" s="68"/>
      <c r="R645" s="69"/>
      <c r="S645" s="65"/>
      <c r="T645" s="68"/>
      <c r="U645" s="68"/>
      <c r="V645" s="68"/>
      <c r="W645" s="65"/>
      <c r="X645" s="65"/>
      <c r="Y645" s="65"/>
      <c r="Z645" s="65"/>
      <c r="AA645" s="65"/>
      <c r="AB645" s="65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</row>
    <row r="646" spans="2:39" s="64" customFormat="1" ht="12.95" customHeight="1">
      <c r="B646" s="65"/>
      <c r="C646" s="65"/>
      <c r="D646" s="65"/>
      <c r="E646" s="66"/>
      <c r="F646" s="66"/>
      <c r="G646" s="66"/>
      <c r="H646" s="66"/>
      <c r="I646" s="66"/>
      <c r="J646" s="66"/>
      <c r="K646" s="65"/>
      <c r="L646" s="65"/>
      <c r="M646" s="67"/>
      <c r="N646" s="66"/>
      <c r="O646" s="66"/>
      <c r="P646" s="65"/>
      <c r="Q646" s="68"/>
      <c r="R646" s="69"/>
      <c r="S646" s="65"/>
      <c r="T646" s="68"/>
      <c r="U646" s="68"/>
      <c r="V646" s="68"/>
      <c r="W646" s="65"/>
      <c r="X646" s="65"/>
      <c r="Y646" s="65"/>
      <c r="Z646" s="65"/>
      <c r="AA646" s="65"/>
      <c r="AB646" s="65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</row>
    <row r="647" spans="2:39" s="64" customFormat="1" ht="12.95" customHeight="1">
      <c r="B647" s="65"/>
      <c r="C647" s="65"/>
      <c r="D647" s="65"/>
      <c r="E647" s="66"/>
      <c r="F647" s="66"/>
      <c r="G647" s="66"/>
      <c r="H647" s="66"/>
      <c r="I647" s="66"/>
      <c r="J647" s="66"/>
      <c r="K647" s="65"/>
      <c r="L647" s="65"/>
      <c r="M647" s="67"/>
      <c r="N647" s="66"/>
      <c r="O647" s="66"/>
      <c r="P647" s="65"/>
      <c r="Q647" s="68"/>
      <c r="R647" s="69"/>
      <c r="S647" s="65"/>
      <c r="T647" s="68"/>
      <c r="U647" s="68"/>
      <c r="V647" s="68"/>
      <c r="W647" s="65"/>
      <c r="X647" s="65"/>
      <c r="Y647" s="65"/>
      <c r="Z647" s="65"/>
      <c r="AA647" s="65"/>
      <c r="AB647" s="65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</row>
    <row r="648" spans="2:39" s="64" customFormat="1" ht="12.95" customHeight="1">
      <c r="B648" s="65"/>
      <c r="C648" s="65"/>
      <c r="D648" s="65"/>
      <c r="E648" s="66"/>
      <c r="F648" s="66"/>
      <c r="G648" s="66"/>
      <c r="H648" s="66"/>
      <c r="I648" s="66"/>
      <c r="J648" s="66"/>
      <c r="K648" s="65"/>
      <c r="L648" s="65"/>
      <c r="M648" s="67"/>
      <c r="N648" s="66"/>
      <c r="O648" s="66"/>
      <c r="P648" s="65"/>
      <c r="Q648" s="68"/>
      <c r="R648" s="69"/>
      <c r="S648" s="65"/>
      <c r="T648" s="68"/>
      <c r="U648" s="68"/>
      <c r="V648" s="68"/>
      <c r="W648" s="65"/>
      <c r="X648" s="65"/>
      <c r="Y648" s="65"/>
      <c r="Z648" s="65"/>
      <c r="AA648" s="65"/>
      <c r="AB648" s="65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</row>
    <row r="649" spans="2:39" s="64" customFormat="1" ht="12.95" customHeight="1">
      <c r="B649" s="65"/>
      <c r="C649" s="65"/>
      <c r="D649" s="65"/>
      <c r="E649" s="66"/>
      <c r="F649" s="66"/>
      <c r="G649" s="66"/>
      <c r="H649" s="66"/>
      <c r="I649" s="66"/>
      <c r="J649" s="66"/>
      <c r="K649" s="65"/>
      <c r="L649" s="65"/>
      <c r="M649" s="67"/>
      <c r="N649" s="66"/>
      <c r="O649" s="66"/>
      <c r="P649" s="65"/>
      <c r="Q649" s="68"/>
      <c r="R649" s="69"/>
      <c r="S649" s="65"/>
      <c r="T649" s="68"/>
      <c r="U649" s="68"/>
      <c r="V649" s="68"/>
      <c r="W649" s="65"/>
      <c r="X649" s="65"/>
      <c r="Y649" s="65"/>
      <c r="Z649" s="65"/>
      <c r="AA649" s="65"/>
      <c r="AB649" s="65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</row>
    <row r="650" spans="2:39" s="64" customFormat="1" ht="12.95" customHeight="1">
      <c r="B650" s="65"/>
      <c r="C650" s="65"/>
      <c r="D650" s="65"/>
      <c r="E650" s="66"/>
      <c r="F650" s="66"/>
      <c r="G650" s="66"/>
      <c r="H650" s="66"/>
      <c r="I650" s="66"/>
      <c r="J650" s="66"/>
      <c r="K650" s="65"/>
      <c r="L650" s="65"/>
      <c r="M650" s="67"/>
      <c r="N650" s="66"/>
      <c r="O650" s="66"/>
      <c r="P650" s="65"/>
      <c r="Q650" s="68"/>
      <c r="R650" s="69"/>
      <c r="S650" s="65"/>
      <c r="T650" s="68"/>
      <c r="U650" s="68"/>
      <c r="V650" s="68"/>
      <c r="W650" s="65"/>
      <c r="X650" s="65"/>
      <c r="Y650" s="65"/>
      <c r="Z650" s="65"/>
      <c r="AA650" s="65"/>
      <c r="AB650" s="65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</row>
    <row r="651" spans="2:39" s="64" customFormat="1" ht="12.95" customHeight="1">
      <c r="B651" s="65"/>
      <c r="C651" s="65"/>
      <c r="D651" s="65"/>
      <c r="E651" s="66"/>
      <c r="F651" s="66"/>
      <c r="G651" s="66"/>
      <c r="H651" s="66"/>
      <c r="I651" s="66"/>
      <c r="J651" s="66"/>
      <c r="K651" s="65"/>
      <c r="L651" s="65"/>
      <c r="M651" s="67"/>
      <c r="N651" s="66"/>
      <c r="O651" s="66"/>
      <c r="P651" s="65"/>
      <c r="Q651" s="68"/>
      <c r="R651" s="69"/>
      <c r="S651" s="65"/>
      <c r="T651" s="68"/>
      <c r="U651" s="68"/>
      <c r="V651" s="68"/>
      <c r="W651" s="65"/>
      <c r="X651" s="65"/>
      <c r="Y651" s="65"/>
      <c r="Z651" s="65"/>
      <c r="AA651" s="65"/>
      <c r="AB651" s="65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</row>
    <row r="652" spans="2:39" s="64" customFormat="1" ht="12.95" customHeight="1">
      <c r="B652" s="65"/>
      <c r="C652" s="65"/>
      <c r="D652" s="65"/>
      <c r="E652" s="66"/>
      <c r="F652" s="66"/>
      <c r="G652" s="66"/>
      <c r="H652" s="66"/>
      <c r="I652" s="66"/>
      <c r="J652" s="66"/>
      <c r="K652" s="65"/>
      <c r="L652" s="65"/>
      <c r="M652" s="67"/>
      <c r="N652" s="66"/>
      <c r="O652" s="66"/>
      <c r="P652" s="65"/>
      <c r="Q652" s="68"/>
      <c r="R652" s="69"/>
      <c r="S652" s="65"/>
      <c r="T652" s="68"/>
      <c r="U652" s="68"/>
      <c r="V652" s="68"/>
      <c r="W652" s="65"/>
      <c r="X652" s="65"/>
      <c r="Y652" s="65"/>
      <c r="Z652" s="65"/>
      <c r="AA652" s="65"/>
      <c r="AB652" s="65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</row>
    <row r="653" spans="2:39" s="64" customFormat="1" ht="12.95" customHeight="1">
      <c r="B653" s="65"/>
      <c r="C653" s="65"/>
      <c r="D653" s="65"/>
      <c r="E653" s="66"/>
      <c r="F653" s="66"/>
      <c r="G653" s="66"/>
      <c r="H653" s="66"/>
      <c r="I653" s="66"/>
      <c r="J653" s="66"/>
      <c r="K653" s="65"/>
      <c r="L653" s="65"/>
      <c r="M653" s="67"/>
      <c r="N653" s="66"/>
      <c r="O653" s="66"/>
      <c r="P653" s="65"/>
      <c r="Q653" s="68"/>
      <c r="R653" s="69"/>
      <c r="S653" s="65"/>
      <c r="T653" s="68"/>
      <c r="U653" s="68"/>
      <c r="V653" s="68"/>
      <c r="W653" s="65"/>
      <c r="X653" s="65"/>
      <c r="Y653" s="65"/>
      <c r="Z653" s="65"/>
      <c r="AA653" s="65"/>
      <c r="AB653" s="65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</row>
    <row r="654" spans="2:39" s="64" customFormat="1" ht="12.95" customHeight="1">
      <c r="B654" s="65"/>
      <c r="C654" s="65"/>
      <c r="D654" s="65"/>
      <c r="E654" s="66"/>
      <c r="F654" s="66"/>
      <c r="G654" s="66"/>
      <c r="H654" s="66"/>
      <c r="I654" s="66"/>
      <c r="J654" s="66"/>
      <c r="K654" s="65"/>
      <c r="L654" s="65"/>
      <c r="M654" s="67"/>
      <c r="N654" s="66"/>
      <c r="O654" s="66"/>
      <c r="P654" s="65"/>
      <c r="Q654" s="68"/>
      <c r="R654" s="69"/>
      <c r="S654" s="65"/>
      <c r="T654" s="68"/>
      <c r="U654" s="68"/>
      <c r="V654" s="68"/>
      <c r="W654" s="65"/>
      <c r="X654" s="65"/>
      <c r="Y654" s="65"/>
      <c r="Z654" s="65"/>
      <c r="AA654" s="65"/>
      <c r="AB654" s="65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</row>
    <row r="655" spans="2:39" s="64" customFormat="1" ht="12.95" customHeight="1">
      <c r="B655" s="65"/>
      <c r="C655" s="65"/>
      <c r="D655" s="65"/>
      <c r="E655" s="66"/>
      <c r="F655" s="66"/>
      <c r="G655" s="66"/>
      <c r="H655" s="66"/>
      <c r="I655" s="66"/>
      <c r="J655" s="66"/>
      <c r="K655" s="65"/>
      <c r="L655" s="65"/>
      <c r="M655" s="67"/>
      <c r="N655" s="66"/>
      <c r="O655" s="66"/>
      <c r="P655" s="65"/>
      <c r="Q655" s="68"/>
      <c r="R655" s="69"/>
      <c r="S655" s="65"/>
      <c r="T655" s="68"/>
      <c r="U655" s="68"/>
      <c r="V655" s="68"/>
      <c r="W655" s="65"/>
      <c r="X655" s="65"/>
      <c r="Y655" s="65"/>
      <c r="Z655" s="65"/>
      <c r="AA655" s="65"/>
      <c r="AB655" s="65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</row>
    <row r="656" spans="2:39" s="64" customFormat="1" ht="12.95" customHeight="1">
      <c r="B656" s="65"/>
      <c r="C656" s="65"/>
      <c r="D656" s="65"/>
      <c r="E656" s="66"/>
      <c r="F656" s="66"/>
      <c r="G656" s="66"/>
      <c r="H656" s="66"/>
      <c r="I656" s="66"/>
      <c r="J656" s="66"/>
      <c r="K656" s="65"/>
      <c r="L656" s="65"/>
      <c r="M656" s="67"/>
      <c r="N656" s="66"/>
      <c r="O656" s="66"/>
      <c r="P656" s="65"/>
      <c r="Q656" s="68"/>
      <c r="R656" s="69"/>
      <c r="S656" s="65"/>
      <c r="T656" s="68"/>
      <c r="U656" s="68"/>
      <c r="V656" s="68"/>
      <c r="W656" s="65"/>
      <c r="X656" s="65"/>
      <c r="Y656" s="65"/>
      <c r="Z656" s="65"/>
      <c r="AA656" s="65"/>
      <c r="AB656" s="65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</row>
    <row r="657" spans="2:39" s="64" customFormat="1" ht="12.95" customHeight="1">
      <c r="B657" s="65"/>
      <c r="C657" s="65"/>
      <c r="D657" s="65"/>
      <c r="E657" s="66"/>
      <c r="F657" s="66"/>
      <c r="G657" s="66"/>
      <c r="H657" s="66"/>
      <c r="I657" s="66"/>
      <c r="J657" s="66"/>
      <c r="K657" s="65"/>
      <c r="L657" s="65"/>
      <c r="M657" s="67"/>
      <c r="N657" s="66"/>
      <c r="O657" s="66"/>
      <c r="P657" s="65"/>
      <c r="Q657" s="68"/>
      <c r="R657" s="69"/>
      <c r="S657" s="65"/>
      <c r="T657" s="68"/>
      <c r="U657" s="68"/>
      <c r="V657" s="68"/>
      <c r="W657" s="65"/>
      <c r="X657" s="65"/>
      <c r="Y657" s="65"/>
      <c r="Z657" s="65"/>
      <c r="AA657" s="65"/>
      <c r="AB657" s="65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</row>
    <row r="658" spans="2:39" s="64" customFormat="1" ht="12.95" customHeight="1">
      <c r="B658" s="65"/>
      <c r="C658" s="65"/>
      <c r="D658" s="65"/>
      <c r="E658" s="66"/>
      <c r="F658" s="66"/>
      <c r="G658" s="66"/>
      <c r="H658" s="66"/>
      <c r="I658" s="66"/>
      <c r="J658" s="66"/>
      <c r="K658" s="65"/>
      <c r="L658" s="65"/>
      <c r="M658" s="67"/>
      <c r="N658" s="66"/>
      <c r="O658" s="66"/>
      <c r="P658" s="65"/>
      <c r="Q658" s="68"/>
      <c r="R658" s="69"/>
      <c r="S658" s="65"/>
      <c r="T658" s="68"/>
      <c r="U658" s="68"/>
      <c r="V658" s="68"/>
      <c r="W658" s="65"/>
      <c r="X658" s="65"/>
      <c r="Y658" s="65"/>
      <c r="Z658" s="65"/>
      <c r="AA658" s="65"/>
      <c r="AB658" s="65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</row>
    <row r="659" spans="2:39" s="64" customFormat="1" ht="12.95" customHeight="1">
      <c r="B659" s="65"/>
      <c r="C659" s="65"/>
      <c r="D659" s="65"/>
      <c r="E659" s="66"/>
      <c r="F659" s="66"/>
      <c r="G659" s="66"/>
      <c r="H659" s="66"/>
      <c r="I659" s="66"/>
      <c r="J659" s="66"/>
      <c r="K659" s="65"/>
      <c r="L659" s="65"/>
      <c r="M659" s="67"/>
      <c r="N659" s="66"/>
      <c r="O659" s="66"/>
      <c r="P659" s="65"/>
      <c r="Q659" s="68"/>
      <c r="R659" s="69"/>
      <c r="S659" s="65"/>
      <c r="T659" s="68"/>
      <c r="U659" s="68"/>
      <c r="V659" s="68"/>
      <c r="W659" s="65"/>
      <c r="X659" s="65"/>
      <c r="Y659" s="65"/>
      <c r="Z659" s="65"/>
      <c r="AA659" s="65"/>
      <c r="AB659" s="65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</row>
    <row r="660" spans="2:39" s="64" customFormat="1" ht="12.95" customHeight="1">
      <c r="B660" s="65"/>
      <c r="C660" s="65"/>
      <c r="D660" s="65"/>
      <c r="E660" s="66"/>
      <c r="F660" s="66"/>
      <c r="G660" s="66"/>
      <c r="H660" s="66"/>
      <c r="I660" s="66"/>
      <c r="J660" s="66"/>
      <c r="K660" s="65"/>
      <c r="L660" s="65"/>
      <c r="M660" s="67"/>
      <c r="N660" s="66"/>
      <c r="O660" s="66"/>
      <c r="P660" s="65"/>
      <c r="Q660" s="68"/>
      <c r="R660" s="69"/>
      <c r="S660" s="65"/>
      <c r="T660" s="68"/>
      <c r="U660" s="68"/>
      <c r="V660" s="68"/>
      <c r="W660" s="65"/>
      <c r="X660" s="65"/>
      <c r="Y660" s="65"/>
      <c r="Z660" s="65"/>
      <c r="AA660" s="65"/>
      <c r="AB660" s="65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</row>
    <row r="661" spans="2:39" s="64" customFormat="1" ht="12.95" customHeight="1">
      <c r="B661" s="65"/>
      <c r="C661" s="65"/>
      <c r="D661" s="65"/>
      <c r="E661" s="66"/>
      <c r="F661" s="66"/>
      <c r="G661" s="66"/>
      <c r="H661" s="66"/>
      <c r="I661" s="66"/>
      <c r="J661" s="66"/>
      <c r="K661" s="65"/>
      <c r="L661" s="65"/>
      <c r="M661" s="67"/>
      <c r="N661" s="66"/>
      <c r="O661" s="66"/>
      <c r="P661" s="65"/>
      <c r="Q661" s="68"/>
      <c r="R661" s="69"/>
      <c r="S661" s="65"/>
      <c r="T661" s="68"/>
      <c r="U661" s="68"/>
      <c r="V661" s="68"/>
      <c r="W661" s="65"/>
      <c r="X661" s="65"/>
      <c r="Y661" s="65"/>
      <c r="Z661" s="65"/>
      <c r="AA661" s="65"/>
      <c r="AB661" s="65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</row>
    <row r="662" spans="2:39" s="64" customFormat="1" ht="12.95" customHeight="1">
      <c r="B662" s="65"/>
      <c r="C662" s="65"/>
      <c r="D662" s="65"/>
      <c r="E662" s="66"/>
      <c r="F662" s="66"/>
      <c r="G662" s="66"/>
      <c r="H662" s="66"/>
      <c r="I662" s="66"/>
      <c r="J662" s="66"/>
      <c r="K662" s="65"/>
      <c r="L662" s="65"/>
      <c r="M662" s="67"/>
      <c r="N662" s="66"/>
      <c r="O662" s="66"/>
      <c r="P662" s="65"/>
      <c r="Q662" s="68"/>
      <c r="R662" s="69"/>
      <c r="S662" s="65"/>
      <c r="T662" s="68"/>
      <c r="U662" s="68"/>
      <c r="V662" s="68"/>
      <c r="W662" s="65"/>
      <c r="X662" s="65"/>
      <c r="Y662" s="65"/>
      <c r="Z662" s="65"/>
      <c r="AA662" s="65"/>
      <c r="AB662" s="65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</row>
    <row r="663" spans="2:39" s="64" customFormat="1" ht="12.95" customHeight="1">
      <c r="B663" s="65"/>
      <c r="C663" s="65"/>
      <c r="D663" s="65"/>
      <c r="E663" s="66"/>
      <c r="F663" s="66"/>
      <c r="G663" s="66"/>
      <c r="H663" s="66"/>
      <c r="I663" s="66"/>
      <c r="J663" s="66"/>
      <c r="K663" s="65"/>
      <c r="L663" s="65"/>
      <c r="M663" s="67"/>
      <c r="N663" s="66"/>
      <c r="O663" s="66"/>
      <c r="P663" s="65"/>
      <c r="Q663" s="68"/>
      <c r="R663" s="69"/>
      <c r="S663" s="65"/>
      <c r="T663" s="68"/>
      <c r="U663" s="68"/>
      <c r="V663" s="68"/>
      <c r="W663" s="65"/>
      <c r="X663" s="65"/>
      <c r="Y663" s="65"/>
      <c r="Z663" s="65"/>
      <c r="AA663" s="65"/>
      <c r="AB663" s="65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</row>
    <row r="664" spans="2:39" s="64" customFormat="1" ht="12.95" customHeight="1">
      <c r="B664" s="65"/>
      <c r="C664" s="65"/>
      <c r="D664" s="65"/>
      <c r="E664" s="66"/>
      <c r="F664" s="66"/>
      <c r="G664" s="66"/>
      <c r="H664" s="66"/>
      <c r="I664" s="66"/>
      <c r="J664" s="66"/>
      <c r="K664" s="65"/>
      <c r="L664" s="65"/>
      <c r="M664" s="67"/>
      <c r="N664" s="66"/>
      <c r="O664" s="66"/>
      <c r="P664" s="65"/>
      <c r="Q664" s="68"/>
      <c r="R664" s="69"/>
      <c r="S664" s="65"/>
      <c r="T664" s="68"/>
      <c r="U664" s="68"/>
      <c r="V664" s="68"/>
      <c r="W664" s="65"/>
      <c r="X664" s="65"/>
      <c r="Y664" s="65"/>
      <c r="Z664" s="65"/>
      <c r="AA664" s="65"/>
      <c r="AB664" s="65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</row>
    <row r="665" spans="2:39" s="64" customFormat="1" ht="12.95" customHeight="1">
      <c r="B665" s="65"/>
      <c r="C665" s="65"/>
      <c r="D665" s="65"/>
      <c r="E665" s="66"/>
      <c r="F665" s="66"/>
      <c r="G665" s="66"/>
      <c r="H665" s="66"/>
      <c r="I665" s="66"/>
      <c r="J665" s="66"/>
      <c r="K665" s="65"/>
      <c r="L665" s="65"/>
      <c r="M665" s="67"/>
      <c r="N665" s="66"/>
      <c r="O665" s="66"/>
      <c r="P665" s="65"/>
      <c r="Q665" s="68"/>
      <c r="R665" s="69"/>
      <c r="S665" s="65"/>
      <c r="T665" s="68"/>
      <c r="U665" s="68"/>
      <c r="V665" s="68"/>
      <c r="W665" s="65"/>
      <c r="X665" s="65"/>
      <c r="Y665" s="65"/>
      <c r="Z665" s="65"/>
      <c r="AA665" s="65"/>
      <c r="AB665" s="65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</row>
    <row r="666" spans="2:39" s="64" customFormat="1" ht="12.95" customHeight="1">
      <c r="B666" s="65"/>
      <c r="C666" s="65"/>
      <c r="D666" s="65"/>
      <c r="E666" s="66"/>
      <c r="F666" s="66"/>
      <c r="G666" s="66"/>
      <c r="H666" s="66"/>
      <c r="I666" s="66"/>
      <c r="J666" s="66"/>
      <c r="K666" s="65"/>
      <c r="L666" s="65"/>
      <c r="M666" s="67"/>
      <c r="N666" s="66"/>
      <c r="O666" s="66"/>
      <c r="P666" s="65"/>
      <c r="Q666" s="68"/>
      <c r="R666" s="69"/>
      <c r="S666" s="65"/>
      <c r="T666" s="68"/>
      <c r="U666" s="68"/>
      <c r="V666" s="68"/>
      <c r="W666" s="65"/>
      <c r="X666" s="65"/>
      <c r="Y666" s="65"/>
      <c r="Z666" s="65"/>
      <c r="AA666" s="65"/>
      <c r="AB666" s="65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</row>
    <row r="667" spans="2:39" s="64" customFormat="1" ht="12.95" customHeight="1">
      <c r="B667" s="65"/>
      <c r="C667" s="65"/>
      <c r="D667" s="65"/>
      <c r="E667" s="66"/>
      <c r="F667" s="66"/>
      <c r="G667" s="66"/>
      <c r="H667" s="66"/>
      <c r="I667" s="66"/>
      <c r="J667" s="66"/>
      <c r="K667" s="65"/>
      <c r="L667" s="65"/>
      <c r="M667" s="67"/>
      <c r="N667" s="66"/>
      <c r="O667" s="66"/>
      <c r="P667" s="65"/>
      <c r="Q667" s="68"/>
      <c r="R667" s="69"/>
      <c r="S667" s="65"/>
      <c r="T667" s="68"/>
      <c r="U667" s="68"/>
      <c r="V667" s="68"/>
      <c r="W667" s="65"/>
      <c r="X667" s="65"/>
      <c r="Y667" s="65"/>
      <c r="Z667" s="65"/>
      <c r="AA667" s="65"/>
      <c r="AB667" s="65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</row>
    <row r="668" spans="2:39" s="64" customFormat="1" ht="12.95" customHeight="1">
      <c r="B668" s="65"/>
      <c r="C668" s="65"/>
      <c r="D668" s="65"/>
      <c r="E668" s="66"/>
      <c r="F668" s="66"/>
      <c r="G668" s="66"/>
      <c r="H668" s="66"/>
      <c r="I668" s="66"/>
      <c r="J668" s="66"/>
      <c r="K668" s="65"/>
      <c r="L668" s="65"/>
      <c r="M668" s="67"/>
      <c r="N668" s="66"/>
      <c r="O668" s="66"/>
      <c r="P668" s="65"/>
      <c r="Q668" s="68"/>
      <c r="R668" s="69"/>
      <c r="S668" s="65"/>
      <c r="T668" s="68"/>
      <c r="U668" s="68"/>
      <c r="V668" s="68"/>
      <c r="W668" s="65"/>
      <c r="X668" s="65"/>
      <c r="Y668" s="65"/>
      <c r="Z668" s="65"/>
      <c r="AA668" s="65"/>
      <c r="AB668" s="65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</row>
    <row r="669" spans="2:39" s="64" customFormat="1" ht="12.95" customHeight="1">
      <c r="B669" s="65"/>
      <c r="C669" s="65"/>
      <c r="D669" s="65"/>
      <c r="E669" s="66"/>
      <c r="F669" s="66"/>
      <c r="G669" s="66"/>
      <c r="H669" s="66"/>
      <c r="I669" s="66"/>
      <c r="J669" s="66"/>
      <c r="K669" s="65"/>
      <c r="L669" s="65"/>
      <c r="M669" s="67"/>
      <c r="N669" s="66"/>
      <c r="O669" s="66"/>
      <c r="P669" s="65"/>
      <c r="Q669" s="68"/>
      <c r="R669" s="69"/>
      <c r="S669" s="65"/>
      <c r="T669" s="68"/>
      <c r="U669" s="68"/>
      <c r="V669" s="68"/>
      <c r="W669" s="65"/>
      <c r="X669" s="65"/>
      <c r="Y669" s="65"/>
      <c r="Z669" s="65"/>
      <c r="AA669" s="65"/>
      <c r="AB669" s="65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</row>
    <row r="670" spans="2:39" s="64" customFormat="1" ht="12.95" customHeight="1">
      <c r="B670" s="65"/>
      <c r="C670" s="65"/>
      <c r="D670" s="65"/>
      <c r="E670" s="66"/>
      <c r="F670" s="66"/>
      <c r="G670" s="66"/>
      <c r="H670" s="66"/>
      <c r="I670" s="66"/>
      <c r="J670" s="66"/>
      <c r="K670" s="65"/>
      <c r="L670" s="65"/>
      <c r="M670" s="67"/>
      <c r="N670" s="66"/>
      <c r="O670" s="66"/>
      <c r="P670" s="65"/>
      <c r="Q670" s="68"/>
      <c r="R670" s="69"/>
      <c r="S670" s="65"/>
      <c r="T670" s="68"/>
      <c r="U670" s="68"/>
      <c r="V670" s="68"/>
      <c r="W670" s="65"/>
      <c r="X670" s="65"/>
      <c r="Y670" s="65"/>
      <c r="Z670" s="65"/>
      <c r="AA670" s="65"/>
      <c r="AB670" s="65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</row>
    <row r="671" spans="2:39" s="64" customFormat="1" ht="12.95" customHeight="1">
      <c r="B671" s="65"/>
      <c r="C671" s="65"/>
      <c r="D671" s="65"/>
      <c r="E671" s="66"/>
      <c r="F671" s="66"/>
      <c r="G671" s="66"/>
      <c r="H671" s="66"/>
      <c r="I671" s="66"/>
      <c r="J671" s="66"/>
      <c r="K671" s="65"/>
      <c r="L671" s="65"/>
      <c r="M671" s="67"/>
      <c r="N671" s="66"/>
      <c r="O671" s="66"/>
      <c r="P671" s="65"/>
      <c r="Q671" s="68"/>
      <c r="R671" s="69"/>
      <c r="S671" s="65"/>
      <c r="T671" s="68"/>
      <c r="U671" s="68"/>
      <c r="V671" s="68"/>
      <c r="W671" s="65"/>
      <c r="X671" s="65"/>
      <c r="Y671" s="65"/>
      <c r="Z671" s="65"/>
      <c r="AA671" s="65"/>
      <c r="AB671" s="65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</row>
    <row r="672" spans="2:39" s="64" customFormat="1" ht="12.95" customHeight="1">
      <c r="B672" s="65"/>
      <c r="C672" s="65"/>
      <c r="D672" s="65"/>
      <c r="E672" s="66"/>
      <c r="F672" s="66"/>
      <c r="G672" s="66"/>
      <c r="H672" s="66"/>
      <c r="I672" s="66"/>
      <c r="J672" s="66"/>
      <c r="K672" s="65"/>
      <c r="L672" s="65"/>
      <c r="M672" s="67"/>
      <c r="N672" s="66"/>
      <c r="O672" s="66"/>
      <c r="P672" s="65"/>
      <c r="Q672" s="68"/>
      <c r="R672" s="69"/>
      <c r="S672" s="65"/>
      <c r="T672" s="68"/>
      <c r="U672" s="68"/>
      <c r="V672" s="68"/>
      <c r="W672" s="65"/>
      <c r="X672" s="65"/>
      <c r="Y672" s="65"/>
      <c r="Z672" s="65"/>
      <c r="AA672" s="65"/>
      <c r="AB672" s="65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</row>
    <row r="673" spans="2:39" s="64" customFormat="1" ht="12.95" customHeight="1">
      <c r="B673" s="65"/>
      <c r="C673" s="65"/>
      <c r="D673" s="65"/>
      <c r="E673" s="66"/>
      <c r="F673" s="66"/>
      <c r="G673" s="66"/>
      <c r="H673" s="66"/>
      <c r="I673" s="66"/>
      <c r="J673" s="66"/>
      <c r="K673" s="65"/>
      <c r="L673" s="65"/>
      <c r="M673" s="67"/>
      <c r="N673" s="66"/>
      <c r="O673" s="66"/>
      <c r="P673" s="65"/>
      <c r="Q673" s="68"/>
      <c r="R673" s="69"/>
      <c r="S673" s="65"/>
      <c r="T673" s="68"/>
      <c r="U673" s="68"/>
      <c r="V673" s="68"/>
      <c r="W673" s="65"/>
      <c r="X673" s="65"/>
      <c r="Y673" s="65"/>
      <c r="Z673" s="65"/>
      <c r="AA673" s="65"/>
      <c r="AB673" s="65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</row>
    <row r="674" spans="2:39" s="64" customFormat="1" ht="12.95" customHeight="1">
      <c r="B674" s="65"/>
      <c r="C674" s="65"/>
      <c r="D674" s="65"/>
      <c r="E674" s="66"/>
      <c r="F674" s="66"/>
      <c r="G674" s="66"/>
      <c r="H674" s="66"/>
      <c r="I674" s="66"/>
      <c r="J674" s="66"/>
      <c r="K674" s="65"/>
      <c r="L674" s="65"/>
      <c r="M674" s="67"/>
      <c r="N674" s="66"/>
      <c r="O674" s="66"/>
      <c r="P674" s="65"/>
      <c r="Q674" s="68"/>
      <c r="R674" s="69"/>
      <c r="S674" s="65"/>
      <c r="T674" s="68"/>
      <c r="U674" s="68"/>
      <c r="V674" s="68"/>
      <c r="W674" s="65"/>
      <c r="X674" s="65"/>
      <c r="Y674" s="65"/>
      <c r="Z674" s="65"/>
      <c r="AA674" s="65"/>
      <c r="AB674" s="65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</row>
    <row r="675" spans="2:39" s="64" customFormat="1" ht="12.95" customHeight="1">
      <c r="B675" s="65"/>
      <c r="C675" s="65"/>
      <c r="D675" s="65"/>
      <c r="E675" s="66"/>
      <c r="F675" s="66"/>
      <c r="G675" s="66"/>
      <c r="H675" s="66"/>
      <c r="I675" s="66"/>
      <c r="J675" s="66"/>
      <c r="K675" s="65"/>
      <c r="L675" s="65"/>
      <c r="M675" s="67"/>
      <c r="N675" s="66"/>
      <c r="O675" s="66"/>
      <c r="P675" s="65"/>
      <c r="Q675" s="68"/>
      <c r="R675" s="69"/>
      <c r="S675" s="65"/>
      <c r="T675" s="68"/>
      <c r="U675" s="68"/>
      <c r="V675" s="68"/>
      <c r="W675" s="65"/>
      <c r="X675" s="65"/>
      <c r="Y675" s="65"/>
      <c r="Z675" s="65"/>
      <c r="AA675" s="65"/>
      <c r="AB675" s="65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</row>
    <row r="676" spans="2:39" s="64" customFormat="1" ht="12.95" customHeight="1">
      <c r="B676" s="65"/>
      <c r="C676" s="65"/>
      <c r="D676" s="65"/>
      <c r="E676" s="66"/>
      <c r="F676" s="66"/>
      <c r="G676" s="66"/>
      <c r="H676" s="66"/>
      <c r="I676" s="66"/>
      <c r="J676" s="66"/>
      <c r="K676" s="65"/>
      <c r="L676" s="65"/>
      <c r="M676" s="67"/>
      <c r="N676" s="66"/>
      <c r="O676" s="66"/>
      <c r="P676" s="65"/>
      <c r="Q676" s="68"/>
      <c r="R676" s="69"/>
      <c r="S676" s="65"/>
      <c r="T676" s="68"/>
      <c r="U676" s="68"/>
      <c r="V676" s="68"/>
      <c r="W676" s="65"/>
      <c r="X676" s="65"/>
      <c r="Y676" s="65"/>
      <c r="Z676" s="65"/>
      <c r="AA676" s="65"/>
      <c r="AB676" s="65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</row>
    <row r="677" spans="2:39" s="64" customFormat="1" ht="12.95" customHeight="1">
      <c r="B677" s="65"/>
      <c r="C677" s="65"/>
      <c r="D677" s="65"/>
      <c r="E677" s="66"/>
      <c r="F677" s="66"/>
      <c r="G677" s="66"/>
      <c r="H677" s="66"/>
      <c r="I677" s="66"/>
      <c r="J677" s="66"/>
      <c r="K677" s="65"/>
      <c r="L677" s="65"/>
      <c r="M677" s="67"/>
      <c r="N677" s="66"/>
      <c r="O677" s="66"/>
      <c r="P677" s="65"/>
      <c r="Q677" s="68"/>
      <c r="R677" s="69"/>
      <c r="S677" s="65"/>
      <c r="T677" s="68"/>
      <c r="U677" s="68"/>
      <c r="V677" s="68"/>
      <c r="W677" s="65"/>
      <c r="X677" s="65"/>
      <c r="Y677" s="65"/>
      <c r="Z677" s="65"/>
      <c r="AA677" s="65"/>
      <c r="AB677" s="65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</row>
    <row r="678" spans="2:39" s="64" customFormat="1" ht="12.95" customHeight="1">
      <c r="B678" s="65"/>
      <c r="C678" s="65"/>
      <c r="D678" s="65"/>
      <c r="E678" s="66"/>
      <c r="F678" s="66"/>
      <c r="G678" s="66"/>
      <c r="H678" s="66"/>
      <c r="I678" s="66"/>
      <c r="J678" s="66"/>
      <c r="K678" s="65"/>
      <c r="L678" s="65"/>
      <c r="M678" s="67"/>
      <c r="N678" s="66"/>
      <c r="O678" s="66"/>
      <c r="P678" s="65"/>
      <c r="Q678" s="68"/>
      <c r="R678" s="69"/>
      <c r="S678" s="65"/>
      <c r="T678" s="68"/>
      <c r="U678" s="68"/>
      <c r="V678" s="68"/>
      <c r="W678" s="65"/>
      <c r="X678" s="65"/>
      <c r="Y678" s="65"/>
      <c r="Z678" s="65"/>
      <c r="AA678" s="65"/>
      <c r="AB678" s="65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</row>
    <row r="679" spans="2:39" s="64" customFormat="1" ht="12.95" customHeight="1">
      <c r="B679" s="65"/>
      <c r="C679" s="65"/>
      <c r="D679" s="65"/>
      <c r="E679" s="66"/>
      <c r="F679" s="66"/>
      <c r="G679" s="66"/>
      <c r="H679" s="66"/>
      <c r="I679" s="66"/>
      <c r="J679" s="66"/>
      <c r="K679" s="65"/>
      <c r="L679" s="65"/>
      <c r="M679" s="67"/>
      <c r="N679" s="66"/>
      <c r="O679" s="66"/>
      <c r="P679" s="65"/>
      <c r="Q679" s="68"/>
      <c r="R679" s="69"/>
      <c r="S679" s="65"/>
      <c r="T679" s="68"/>
      <c r="U679" s="68"/>
      <c r="V679" s="68"/>
      <c r="W679" s="65"/>
      <c r="X679" s="65"/>
      <c r="Y679" s="65"/>
      <c r="Z679" s="65"/>
      <c r="AA679" s="65"/>
      <c r="AB679" s="65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</row>
    <row r="680" spans="2:39" s="64" customFormat="1" ht="12.95" customHeight="1">
      <c r="B680" s="65"/>
      <c r="C680" s="65"/>
      <c r="D680" s="65"/>
      <c r="E680" s="66"/>
      <c r="F680" s="66"/>
      <c r="G680" s="66"/>
      <c r="H680" s="66"/>
      <c r="I680" s="66"/>
      <c r="J680" s="66"/>
      <c r="K680" s="65"/>
      <c r="L680" s="65"/>
      <c r="M680" s="67"/>
      <c r="N680" s="66"/>
      <c r="O680" s="66"/>
      <c r="P680" s="65"/>
      <c r="Q680" s="68"/>
      <c r="R680" s="69"/>
      <c r="S680" s="65"/>
      <c r="T680" s="68"/>
      <c r="U680" s="68"/>
      <c r="V680" s="68"/>
      <c r="W680" s="65"/>
      <c r="X680" s="65"/>
      <c r="Y680" s="65"/>
      <c r="Z680" s="65"/>
      <c r="AA680" s="65"/>
      <c r="AB680" s="65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</row>
    <row r="681" spans="2:39" s="64" customFormat="1" ht="12.95" customHeight="1">
      <c r="B681" s="65"/>
      <c r="C681" s="65"/>
      <c r="D681" s="65"/>
      <c r="E681" s="66"/>
      <c r="F681" s="66"/>
      <c r="G681" s="66"/>
      <c r="H681" s="66"/>
      <c r="I681" s="66"/>
      <c r="J681" s="66"/>
      <c r="K681" s="65"/>
      <c r="L681" s="65"/>
      <c r="M681" s="67"/>
      <c r="N681" s="66"/>
      <c r="O681" s="66"/>
      <c r="P681" s="65"/>
      <c r="Q681" s="68"/>
      <c r="R681" s="69"/>
      <c r="S681" s="65"/>
      <c r="T681" s="68"/>
      <c r="U681" s="68"/>
      <c r="V681" s="68"/>
      <c r="W681" s="65"/>
      <c r="X681" s="65"/>
      <c r="Y681" s="65"/>
      <c r="Z681" s="65"/>
      <c r="AA681" s="65"/>
      <c r="AB681" s="65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</row>
    <row r="682" spans="2:39" s="64" customFormat="1" ht="12.95" customHeight="1">
      <c r="B682" s="65"/>
      <c r="C682" s="65"/>
      <c r="D682" s="65"/>
      <c r="E682" s="66"/>
      <c r="F682" s="66"/>
      <c r="G682" s="66"/>
      <c r="H682" s="66"/>
      <c r="I682" s="66"/>
      <c r="J682" s="66"/>
      <c r="K682" s="65"/>
      <c r="L682" s="65"/>
      <c r="M682" s="67"/>
      <c r="N682" s="66"/>
      <c r="O682" s="66"/>
      <c r="P682" s="65"/>
      <c r="Q682" s="68"/>
      <c r="R682" s="69"/>
      <c r="S682" s="65"/>
      <c r="T682" s="68"/>
      <c r="U682" s="68"/>
      <c r="V682" s="68"/>
      <c r="W682" s="65"/>
      <c r="X682" s="65"/>
      <c r="Y682" s="65"/>
      <c r="Z682" s="65"/>
      <c r="AA682" s="65"/>
      <c r="AB682" s="65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</row>
    <row r="683" spans="2:39" s="64" customFormat="1" ht="12.95" customHeight="1">
      <c r="B683" s="65"/>
      <c r="C683" s="65"/>
      <c r="D683" s="65"/>
      <c r="E683" s="66"/>
      <c r="F683" s="66"/>
      <c r="G683" s="66"/>
      <c r="H683" s="66"/>
      <c r="I683" s="66"/>
      <c r="J683" s="66"/>
      <c r="K683" s="65"/>
      <c r="L683" s="65"/>
      <c r="M683" s="67"/>
      <c r="N683" s="66"/>
      <c r="O683" s="66"/>
      <c r="P683" s="65"/>
      <c r="Q683" s="68"/>
      <c r="R683" s="69"/>
      <c r="S683" s="65"/>
      <c r="T683" s="68"/>
      <c r="U683" s="68"/>
      <c r="V683" s="68"/>
      <c r="W683" s="65"/>
      <c r="X683" s="65"/>
      <c r="Y683" s="65"/>
      <c r="Z683" s="65"/>
      <c r="AA683" s="65"/>
      <c r="AB683" s="65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</row>
    <row r="684" spans="2:39" s="64" customFormat="1" ht="12.95" customHeight="1">
      <c r="B684" s="65"/>
      <c r="C684" s="65"/>
      <c r="D684" s="65"/>
      <c r="E684" s="66"/>
      <c r="F684" s="66"/>
      <c r="G684" s="66"/>
      <c r="H684" s="66"/>
      <c r="I684" s="66"/>
      <c r="J684" s="66"/>
      <c r="K684" s="65"/>
      <c r="L684" s="65"/>
      <c r="M684" s="67"/>
      <c r="N684" s="66"/>
      <c r="O684" s="66"/>
      <c r="P684" s="65"/>
      <c r="Q684" s="68"/>
      <c r="R684" s="69"/>
      <c r="S684" s="65"/>
      <c r="T684" s="68"/>
      <c r="U684" s="68"/>
      <c r="V684" s="68"/>
      <c r="W684" s="65"/>
      <c r="X684" s="65"/>
      <c r="Y684" s="65"/>
      <c r="Z684" s="65"/>
      <c r="AA684" s="65"/>
      <c r="AB684" s="65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</row>
    <row r="685" spans="2:39" s="64" customFormat="1" ht="12.95" customHeight="1">
      <c r="B685" s="65"/>
      <c r="C685" s="65"/>
      <c r="D685" s="65"/>
      <c r="E685" s="66"/>
      <c r="F685" s="66"/>
      <c r="G685" s="66"/>
      <c r="H685" s="66"/>
      <c r="I685" s="66"/>
      <c r="J685" s="66"/>
      <c r="K685" s="65"/>
      <c r="L685" s="65"/>
      <c r="M685" s="67"/>
      <c r="N685" s="66"/>
      <c r="O685" s="66"/>
      <c r="P685" s="65"/>
      <c r="Q685" s="68"/>
      <c r="R685" s="69"/>
      <c r="S685" s="65"/>
      <c r="T685" s="68"/>
      <c r="U685" s="68"/>
      <c r="V685" s="68"/>
      <c r="W685" s="65"/>
      <c r="X685" s="65"/>
      <c r="Y685" s="65"/>
      <c r="Z685" s="65"/>
      <c r="AA685" s="65"/>
      <c r="AB685" s="65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</row>
    <row r="686" spans="2:39" s="64" customFormat="1" ht="12.95" customHeight="1">
      <c r="B686" s="65"/>
      <c r="C686" s="65"/>
      <c r="D686" s="65"/>
      <c r="E686" s="66"/>
      <c r="F686" s="66"/>
      <c r="G686" s="66"/>
      <c r="H686" s="66"/>
      <c r="I686" s="66"/>
      <c r="J686" s="66"/>
      <c r="K686" s="65"/>
      <c r="L686" s="65"/>
      <c r="M686" s="67"/>
      <c r="N686" s="66"/>
      <c r="O686" s="66"/>
      <c r="P686" s="65"/>
      <c r="Q686" s="68"/>
      <c r="R686" s="69"/>
      <c r="S686" s="65"/>
      <c r="T686" s="68"/>
      <c r="U686" s="68"/>
      <c r="V686" s="68"/>
      <c r="W686" s="65"/>
      <c r="X686" s="65"/>
      <c r="Y686" s="65"/>
      <c r="Z686" s="65"/>
      <c r="AA686" s="65"/>
      <c r="AB686" s="65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</row>
    <row r="687" spans="2:39" s="64" customFormat="1" ht="12.95" customHeight="1">
      <c r="B687" s="65"/>
      <c r="C687" s="65"/>
      <c r="D687" s="65"/>
      <c r="E687" s="66"/>
      <c r="F687" s="66"/>
      <c r="G687" s="66"/>
      <c r="H687" s="66"/>
      <c r="I687" s="66"/>
      <c r="J687" s="66"/>
      <c r="K687" s="65"/>
      <c r="L687" s="65"/>
      <c r="M687" s="67"/>
      <c r="N687" s="66"/>
      <c r="O687" s="66"/>
      <c r="P687" s="65"/>
      <c r="Q687" s="68"/>
      <c r="R687" s="69"/>
      <c r="S687" s="65"/>
      <c r="T687" s="68"/>
      <c r="U687" s="68"/>
      <c r="V687" s="68"/>
      <c r="W687" s="65"/>
      <c r="X687" s="65"/>
      <c r="Y687" s="65"/>
      <c r="Z687" s="65"/>
      <c r="AA687" s="65"/>
      <c r="AB687" s="65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</row>
    <row r="688" spans="2:39" s="64" customFormat="1" ht="12.95" customHeight="1">
      <c r="B688" s="65"/>
      <c r="C688" s="65"/>
      <c r="D688" s="65"/>
      <c r="E688" s="66"/>
      <c r="F688" s="66"/>
      <c r="G688" s="66"/>
      <c r="H688" s="66"/>
      <c r="I688" s="66"/>
      <c r="J688" s="66"/>
      <c r="K688" s="65"/>
      <c r="L688" s="65"/>
      <c r="M688" s="67"/>
      <c r="N688" s="66"/>
      <c r="O688" s="66"/>
      <c r="P688" s="65"/>
      <c r="Q688" s="68"/>
      <c r="R688" s="69"/>
      <c r="S688" s="65"/>
      <c r="T688" s="68"/>
      <c r="U688" s="68"/>
      <c r="V688" s="68"/>
      <c r="W688" s="65"/>
      <c r="X688" s="65"/>
      <c r="Y688" s="65"/>
      <c r="Z688" s="65"/>
      <c r="AA688" s="65"/>
      <c r="AB688" s="65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</row>
    <row r="689" spans="2:39" s="64" customFormat="1" ht="12.95" customHeight="1">
      <c r="B689" s="65"/>
      <c r="C689" s="65"/>
      <c r="D689" s="65"/>
      <c r="E689" s="66"/>
      <c r="F689" s="66"/>
      <c r="G689" s="66"/>
      <c r="H689" s="66"/>
      <c r="I689" s="66"/>
      <c r="J689" s="66"/>
      <c r="K689" s="65"/>
      <c r="L689" s="65"/>
      <c r="M689" s="67"/>
      <c r="N689" s="66"/>
      <c r="O689" s="66"/>
      <c r="P689" s="65"/>
      <c r="Q689" s="68"/>
      <c r="R689" s="69"/>
      <c r="S689" s="65"/>
      <c r="T689" s="68"/>
      <c r="U689" s="68"/>
      <c r="V689" s="68"/>
      <c r="W689" s="65"/>
      <c r="X689" s="65"/>
      <c r="Y689" s="65"/>
      <c r="Z689" s="65"/>
      <c r="AA689" s="65"/>
      <c r="AB689" s="65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</row>
    <row r="690" spans="2:39" s="64" customFormat="1" ht="12.95" customHeight="1">
      <c r="B690" s="65"/>
      <c r="C690" s="65"/>
      <c r="D690" s="65"/>
      <c r="E690" s="66"/>
      <c r="F690" s="66"/>
      <c r="G690" s="66"/>
      <c r="H690" s="66"/>
      <c r="I690" s="66"/>
      <c r="J690" s="66"/>
      <c r="K690" s="65"/>
      <c r="L690" s="65"/>
      <c r="M690" s="67"/>
      <c r="N690" s="66"/>
      <c r="O690" s="66"/>
      <c r="P690" s="65"/>
      <c r="Q690" s="68"/>
      <c r="R690" s="69"/>
      <c r="S690" s="65"/>
      <c r="T690" s="68"/>
      <c r="U690" s="68"/>
      <c r="V690" s="68"/>
      <c r="W690" s="65"/>
      <c r="X690" s="65"/>
      <c r="Y690" s="65"/>
      <c r="Z690" s="65"/>
      <c r="AA690" s="65"/>
      <c r="AB690" s="65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</row>
    <row r="691" spans="2:39" s="64" customFormat="1" ht="12.95" customHeight="1">
      <c r="B691" s="65"/>
      <c r="C691" s="65"/>
      <c r="D691" s="65"/>
      <c r="E691" s="66"/>
      <c r="F691" s="66"/>
      <c r="G691" s="66"/>
      <c r="H691" s="66"/>
      <c r="I691" s="66"/>
      <c r="J691" s="66"/>
      <c r="K691" s="65"/>
      <c r="L691" s="65"/>
      <c r="M691" s="67"/>
      <c r="N691" s="66"/>
      <c r="O691" s="66"/>
      <c r="P691" s="65"/>
      <c r="Q691" s="68"/>
      <c r="R691" s="69"/>
      <c r="S691" s="65"/>
      <c r="T691" s="68"/>
      <c r="U691" s="68"/>
      <c r="V691" s="68"/>
      <c r="W691" s="65"/>
      <c r="X691" s="65"/>
      <c r="Y691" s="65"/>
      <c r="Z691" s="65"/>
      <c r="AA691" s="65"/>
      <c r="AB691" s="65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</row>
    <row r="692" spans="2:39" s="64" customFormat="1" ht="12.95" customHeight="1">
      <c r="B692" s="65"/>
      <c r="C692" s="65"/>
      <c r="D692" s="65"/>
      <c r="E692" s="66"/>
      <c r="F692" s="66"/>
      <c r="G692" s="66"/>
      <c r="H692" s="66"/>
      <c r="I692" s="66"/>
      <c r="J692" s="66"/>
      <c r="K692" s="65"/>
      <c r="L692" s="65"/>
      <c r="M692" s="67"/>
      <c r="N692" s="66"/>
      <c r="O692" s="66"/>
      <c r="P692" s="65"/>
      <c r="Q692" s="68"/>
      <c r="R692" s="69"/>
      <c r="S692" s="65"/>
      <c r="T692" s="68"/>
      <c r="U692" s="68"/>
      <c r="V692" s="68"/>
      <c r="W692" s="65"/>
      <c r="X692" s="65"/>
      <c r="Y692" s="65"/>
      <c r="Z692" s="65"/>
      <c r="AA692" s="65"/>
      <c r="AB692" s="65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</row>
    <row r="693" spans="2:39" s="64" customFormat="1" ht="12.95" customHeight="1">
      <c r="B693" s="65"/>
      <c r="C693" s="65"/>
      <c r="D693" s="65"/>
      <c r="E693" s="66"/>
      <c r="F693" s="66"/>
      <c r="G693" s="66"/>
      <c r="H693" s="66"/>
      <c r="I693" s="66"/>
      <c r="J693" s="66"/>
      <c r="K693" s="65"/>
      <c r="L693" s="65"/>
      <c r="M693" s="67"/>
      <c r="N693" s="66"/>
      <c r="O693" s="66"/>
      <c r="P693" s="65"/>
      <c r="Q693" s="68"/>
      <c r="R693" s="69"/>
      <c r="S693" s="65"/>
      <c r="T693" s="68"/>
      <c r="U693" s="68"/>
      <c r="V693" s="68"/>
      <c r="W693" s="65"/>
      <c r="X693" s="65"/>
      <c r="Y693" s="65"/>
      <c r="Z693" s="65"/>
      <c r="AA693" s="65"/>
      <c r="AB693" s="65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</row>
    <row r="694" spans="2:39" s="64" customFormat="1" ht="12.95" customHeight="1">
      <c r="B694" s="65"/>
      <c r="C694" s="65"/>
      <c r="D694" s="65"/>
      <c r="E694" s="66"/>
      <c r="F694" s="66"/>
      <c r="G694" s="66"/>
      <c r="H694" s="66"/>
      <c r="I694" s="66"/>
      <c r="J694" s="66"/>
      <c r="K694" s="65"/>
      <c r="L694" s="65"/>
      <c r="M694" s="67"/>
      <c r="N694" s="66"/>
      <c r="O694" s="66"/>
      <c r="P694" s="65"/>
      <c r="Q694" s="68"/>
      <c r="R694" s="69"/>
      <c r="S694" s="65"/>
      <c r="T694" s="68"/>
      <c r="U694" s="68"/>
      <c r="V694" s="68"/>
      <c r="W694" s="65"/>
      <c r="X694" s="65"/>
      <c r="Y694" s="65"/>
      <c r="Z694" s="65"/>
      <c r="AA694" s="65"/>
      <c r="AB694" s="65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</row>
    <row r="695" spans="2:39" s="64" customFormat="1" ht="12.95" customHeight="1">
      <c r="B695" s="65"/>
      <c r="C695" s="65"/>
      <c r="D695" s="65"/>
      <c r="E695" s="66"/>
      <c r="F695" s="66"/>
      <c r="G695" s="66"/>
      <c r="H695" s="66"/>
      <c r="I695" s="66"/>
      <c r="J695" s="66"/>
      <c r="K695" s="65"/>
      <c r="L695" s="65"/>
      <c r="M695" s="67"/>
      <c r="N695" s="66"/>
      <c r="O695" s="66"/>
      <c r="P695" s="65"/>
      <c r="Q695" s="68"/>
      <c r="R695" s="69"/>
      <c r="S695" s="65"/>
      <c r="T695" s="68"/>
      <c r="U695" s="68"/>
      <c r="V695" s="68"/>
      <c r="W695" s="65"/>
      <c r="X695" s="65"/>
      <c r="Y695" s="65"/>
      <c r="Z695" s="65"/>
      <c r="AA695" s="65"/>
      <c r="AB695" s="65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</row>
    <row r="696" spans="2:39" s="64" customFormat="1" ht="12.95" customHeight="1">
      <c r="B696" s="65"/>
      <c r="C696" s="65"/>
      <c r="D696" s="65"/>
      <c r="E696" s="66"/>
      <c r="F696" s="66"/>
      <c r="G696" s="66"/>
      <c r="H696" s="66"/>
      <c r="I696" s="66"/>
      <c r="J696" s="66"/>
      <c r="K696" s="65"/>
      <c r="L696" s="65"/>
      <c r="M696" s="67"/>
      <c r="N696" s="66"/>
      <c r="O696" s="66"/>
      <c r="P696" s="65"/>
      <c r="Q696" s="68"/>
      <c r="R696" s="69"/>
      <c r="S696" s="65"/>
      <c r="T696" s="68"/>
      <c r="U696" s="68"/>
      <c r="V696" s="68"/>
      <c r="W696" s="65"/>
      <c r="X696" s="65"/>
      <c r="Y696" s="65"/>
      <c r="Z696" s="65"/>
      <c r="AA696" s="65"/>
      <c r="AB696" s="65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</row>
    <row r="697" spans="2:39" s="64" customFormat="1" ht="12.95" customHeight="1">
      <c r="B697" s="65"/>
      <c r="C697" s="65"/>
      <c r="D697" s="65"/>
      <c r="E697" s="66"/>
      <c r="F697" s="66"/>
      <c r="G697" s="66"/>
      <c r="H697" s="66"/>
      <c r="I697" s="66"/>
      <c r="J697" s="66"/>
      <c r="K697" s="65"/>
      <c r="L697" s="65"/>
      <c r="M697" s="67"/>
      <c r="N697" s="66"/>
      <c r="O697" s="66"/>
      <c r="P697" s="65"/>
      <c r="Q697" s="68"/>
      <c r="R697" s="69"/>
      <c r="S697" s="65"/>
      <c r="T697" s="68"/>
      <c r="U697" s="68"/>
      <c r="V697" s="68"/>
      <c r="W697" s="65"/>
      <c r="X697" s="65"/>
      <c r="Y697" s="65"/>
      <c r="Z697" s="65"/>
      <c r="AA697" s="65"/>
      <c r="AB697" s="65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</row>
    <row r="698" spans="2:39" s="64" customFormat="1" ht="12.95" customHeight="1">
      <c r="B698" s="65"/>
      <c r="C698" s="65"/>
      <c r="D698" s="65"/>
      <c r="E698" s="66"/>
      <c r="F698" s="66"/>
      <c r="G698" s="66"/>
      <c r="H698" s="66"/>
      <c r="I698" s="66"/>
      <c r="J698" s="66"/>
      <c r="K698" s="65"/>
      <c r="L698" s="65"/>
      <c r="M698" s="67"/>
      <c r="N698" s="66"/>
      <c r="O698" s="66"/>
      <c r="P698" s="65"/>
      <c r="Q698" s="68"/>
      <c r="R698" s="69"/>
      <c r="S698" s="65"/>
      <c r="T698" s="68"/>
      <c r="U698" s="68"/>
      <c r="V698" s="68"/>
      <c r="W698" s="65"/>
      <c r="X698" s="65"/>
      <c r="Y698" s="65"/>
      <c r="Z698" s="65"/>
      <c r="AA698" s="65"/>
      <c r="AB698" s="65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</row>
    <row r="699" spans="2:39" s="64" customFormat="1" ht="12.95" customHeight="1">
      <c r="B699" s="65"/>
      <c r="C699" s="65"/>
      <c r="D699" s="65"/>
      <c r="E699" s="66"/>
      <c r="F699" s="66"/>
      <c r="G699" s="66"/>
      <c r="H699" s="66"/>
      <c r="I699" s="66"/>
      <c r="J699" s="66"/>
      <c r="K699" s="65"/>
      <c r="L699" s="65"/>
      <c r="M699" s="67"/>
      <c r="N699" s="66"/>
      <c r="O699" s="66"/>
      <c r="P699" s="65"/>
      <c r="Q699" s="68"/>
      <c r="R699" s="69"/>
      <c r="S699" s="65"/>
      <c r="T699" s="68"/>
      <c r="U699" s="68"/>
      <c r="V699" s="68"/>
      <c r="W699" s="65"/>
      <c r="X699" s="65"/>
      <c r="Y699" s="65"/>
      <c r="Z699" s="65"/>
      <c r="AA699" s="65"/>
      <c r="AB699" s="65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</row>
    <row r="700" spans="2:39" s="64" customFormat="1" ht="12.95" customHeight="1">
      <c r="B700" s="65"/>
      <c r="C700" s="65"/>
      <c r="D700" s="65"/>
      <c r="E700" s="66"/>
      <c r="F700" s="66"/>
      <c r="G700" s="66"/>
      <c r="H700" s="66"/>
      <c r="I700" s="66"/>
      <c r="J700" s="66"/>
      <c r="K700" s="65"/>
      <c r="L700" s="65"/>
      <c r="M700" s="67"/>
      <c r="N700" s="66"/>
      <c r="O700" s="66"/>
      <c r="P700" s="65"/>
      <c r="Q700" s="68"/>
      <c r="R700" s="69"/>
      <c r="S700" s="65"/>
      <c r="T700" s="68"/>
      <c r="U700" s="68"/>
      <c r="V700" s="68"/>
      <c r="W700" s="65"/>
      <c r="X700" s="65"/>
      <c r="Y700" s="65"/>
      <c r="Z700" s="65"/>
      <c r="AA700" s="65"/>
      <c r="AB700" s="65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</row>
    <row r="701" spans="2:39" s="64" customFormat="1" ht="12.95" customHeight="1">
      <c r="B701" s="65"/>
      <c r="C701" s="65"/>
      <c r="D701" s="65"/>
      <c r="E701" s="66"/>
      <c r="F701" s="66"/>
      <c r="G701" s="66"/>
      <c r="H701" s="66"/>
      <c r="I701" s="66"/>
      <c r="J701" s="66"/>
      <c r="K701" s="65"/>
      <c r="L701" s="65"/>
      <c r="M701" s="67"/>
      <c r="N701" s="66"/>
      <c r="O701" s="66"/>
      <c r="P701" s="65"/>
      <c r="Q701" s="68"/>
      <c r="R701" s="69"/>
      <c r="S701" s="65"/>
      <c r="T701" s="68"/>
      <c r="U701" s="68"/>
      <c r="V701" s="68"/>
      <c r="W701" s="65"/>
      <c r="X701" s="65"/>
      <c r="Y701" s="65"/>
      <c r="Z701" s="65"/>
      <c r="AA701" s="65"/>
      <c r="AB701" s="65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</row>
    <row r="702" spans="2:39" s="64" customFormat="1" ht="12.95" customHeight="1">
      <c r="B702" s="65"/>
      <c r="C702" s="65"/>
      <c r="D702" s="65"/>
      <c r="E702" s="66"/>
      <c r="F702" s="66"/>
      <c r="G702" s="66"/>
      <c r="H702" s="66"/>
      <c r="I702" s="66"/>
      <c r="J702" s="66"/>
      <c r="K702" s="65"/>
      <c r="L702" s="65"/>
      <c r="M702" s="67"/>
      <c r="N702" s="66"/>
      <c r="O702" s="66"/>
      <c r="P702" s="65"/>
      <c r="Q702" s="68"/>
      <c r="R702" s="69"/>
      <c r="S702" s="65"/>
      <c r="T702" s="68"/>
      <c r="U702" s="68"/>
      <c r="V702" s="68"/>
      <c r="W702" s="65"/>
      <c r="X702" s="65"/>
      <c r="Y702" s="65"/>
      <c r="Z702" s="65"/>
      <c r="AA702" s="65"/>
      <c r="AB702" s="65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</row>
    <row r="703" spans="2:39" s="64" customFormat="1" ht="12.95" customHeight="1">
      <c r="B703" s="65"/>
      <c r="C703" s="65"/>
      <c r="D703" s="65"/>
      <c r="E703" s="66"/>
      <c r="F703" s="66"/>
      <c r="G703" s="66"/>
      <c r="H703" s="66"/>
      <c r="I703" s="66"/>
      <c r="J703" s="66"/>
      <c r="K703" s="65"/>
      <c r="L703" s="65"/>
      <c r="M703" s="67"/>
      <c r="N703" s="66"/>
      <c r="O703" s="66"/>
      <c r="P703" s="65"/>
      <c r="Q703" s="68"/>
      <c r="R703" s="69"/>
      <c r="S703" s="65"/>
      <c r="T703" s="68"/>
      <c r="U703" s="68"/>
      <c r="V703" s="68"/>
      <c r="W703" s="65"/>
      <c r="X703" s="65"/>
      <c r="Y703" s="65"/>
      <c r="Z703" s="65"/>
      <c r="AA703" s="65"/>
      <c r="AB703" s="65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</row>
    <row r="704" spans="2:39" s="64" customFormat="1" ht="12.95" customHeight="1">
      <c r="B704" s="65"/>
      <c r="C704" s="65"/>
      <c r="D704" s="65"/>
      <c r="E704" s="66"/>
      <c r="F704" s="66"/>
      <c r="G704" s="66"/>
      <c r="H704" s="66"/>
      <c r="I704" s="66"/>
      <c r="J704" s="66"/>
      <c r="K704" s="65"/>
      <c r="L704" s="65"/>
      <c r="M704" s="67"/>
      <c r="N704" s="66"/>
      <c r="O704" s="66"/>
      <c r="P704" s="65"/>
      <c r="Q704" s="68"/>
      <c r="R704" s="69"/>
      <c r="S704" s="65"/>
      <c r="T704" s="68"/>
      <c r="U704" s="68"/>
      <c r="V704" s="68"/>
      <c r="W704" s="65"/>
      <c r="X704" s="65"/>
      <c r="Y704" s="65"/>
      <c r="Z704" s="65"/>
      <c r="AA704" s="65"/>
      <c r="AB704" s="65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</row>
    <row r="705" spans="2:39" s="64" customFormat="1" ht="12.95" customHeight="1">
      <c r="B705" s="65"/>
      <c r="C705" s="65"/>
      <c r="D705" s="65"/>
      <c r="E705" s="66"/>
      <c r="F705" s="66"/>
      <c r="G705" s="66"/>
      <c r="H705" s="66"/>
      <c r="I705" s="66"/>
      <c r="J705" s="66"/>
      <c r="K705" s="65"/>
      <c r="L705" s="65"/>
      <c r="M705" s="67"/>
      <c r="N705" s="66"/>
      <c r="O705" s="66"/>
      <c r="P705" s="65"/>
      <c r="Q705" s="68"/>
      <c r="R705" s="69"/>
      <c r="S705" s="65"/>
      <c r="T705" s="68"/>
      <c r="U705" s="68"/>
      <c r="V705" s="68"/>
      <c r="W705" s="65"/>
      <c r="X705" s="65"/>
      <c r="Y705" s="65"/>
      <c r="Z705" s="65"/>
      <c r="AA705" s="65"/>
      <c r="AB705" s="65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</row>
    <row r="706" spans="2:39" s="64" customFormat="1" ht="12.95" customHeight="1">
      <c r="B706" s="65"/>
      <c r="C706" s="65"/>
      <c r="D706" s="65"/>
      <c r="E706" s="66"/>
      <c r="F706" s="66"/>
      <c r="G706" s="66"/>
      <c r="H706" s="66"/>
      <c r="I706" s="66"/>
      <c r="J706" s="66"/>
      <c r="K706" s="65"/>
      <c r="L706" s="65"/>
      <c r="M706" s="67"/>
      <c r="N706" s="66"/>
      <c r="O706" s="66"/>
      <c r="P706" s="65"/>
      <c r="Q706" s="68"/>
      <c r="R706" s="69"/>
      <c r="S706" s="65"/>
      <c r="T706" s="68"/>
      <c r="U706" s="68"/>
      <c r="V706" s="68"/>
      <c r="W706" s="65"/>
      <c r="X706" s="65"/>
      <c r="Y706" s="65"/>
      <c r="Z706" s="65"/>
      <c r="AA706" s="65"/>
      <c r="AB706" s="65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</row>
    <row r="707" spans="2:39" s="64" customFormat="1" ht="12.95" customHeight="1">
      <c r="B707" s="65"/>
      <c r="C707" s="65"/>
      <c r="D707" s="65"/>
      <c r="E707" s="66"/>
      <c r="F707" s="66"/>
      <c r="G707" s="66"/>
      <c r="H707" s="66"/>
      <c r="I707" s="66"/>
      <c r="J707" s="66"/>
      <c r="K707" s="65"/>
      <c r="L707" s="65"/>
      <c r="M707" s="67"/>
      <c r="N707" s="66"/>
      <c r="O707" s="66"/>
      <c r="P707" s="65"/>
      <c r="Q707" s="68"/>
      <c r="R707" s="69"/>
      <c r="S707" s="65"/>
      <c r="T707" s="68"/>
      <c r="U707" s="68"/>
      <c r="V707" s="68"/>
      <c r="W707" s="65"/>
      <c r="X707" s="65"/>
      <c r="Y707" s="65"/>
      <c r="Z707" s="65"/>
      <c r="AA707" s="65"/>
      <c r="AB707" s="65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</row>
    <row r="708" spans="2:39" s="64" customFormat="1" ht="12.95" customHeight="1">
      <c r="B708" s="65"/>
      <c r="C708" s="65"/>
      <c r="D708" s="65"/>
      <c r="E708" s="66"/>
      <c r="F708" s="66"/>
      <c r="G708" s="66"/>
      <c r="H708" s="66"/>
      <c r="I708" s="66"/>
      <c r="J708" s="66"/>
      <c r="K708" s="65"/>
      <c r="L708" s="65"/>
      <c r="M708" s="67"/>
      <c r="N708" s="66"/>
      <c r="O708" s="66"/>
      <c r="P708" s="65"/>
      <c r="Q708" s="68"/>
      <c r="R708" s="69"/>
      <c r="S708" s="65"/>
      <c r="T708" s="68"/>
      <c r="U708" s="68"/>
      <c r="V708" s="68"/>
      <c r="W708" s="65"/>
      <c r="X708" s="65"/>
      <c r="Y708" s="65"/>
      <c r="Z708" s="65"/>
      <c r="AA708" s="65"/>
      <c r="AB708" s="65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</row>
    <row r="709" spans="2:39" s="64" customFormat="1" ht="12.95" customHeight="1">
      <c r="B709" s="65"/>
      <c r="C709" s="65"/>
      <c r="D709" s="65"/>
      <c r="E709" s="66"/>
      <c r="F709" s="66"/>
      <c r="G709" s="66"/>
      <c r="H709" s="66"/>
      <c r="I709" s="66"/>
      <c r="J709" s="66"/>
      <c r="K709" s="65"/>
      <c r="L709" s="65"/>
      <c r="M709" s="67"/>
      <c r="N709" s="66"/>
      <c r="O709" s="66"/>
      <c r="P709" s="65"/>
      <c r="Q709" s="68"/>
      <c r="R709" s="69"/>
      <c r="S709" s="65"/>
      <c r="T709" s="68"/>
      <c r="U709" s="68"/>
      <c r="V709" s="68"/>
      <c r="W709" s="65"/>
      <c r="X709" s="65"/>
      <c r="Y709" s="65"/>
      <c r="Z709" s="65"/>
      <c r="AA709" s="65"/>
      <c r="AB709" s="65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</row>
    <row r="710" spans="2:39" s="64" customFormat="1" ht="12.95" customHeight="1">
      <c r="B710" s="65"/>
      <c r="C710" s="65"/>
      <c r="D710" s="65"/>
      <c r="E710" s="66"/>
      <c r="F710" s="66"/>
      <c r="G710" s="66"/>
      <c r="H710" s="66"/>
      <c r="I710" s="66"/>
      <c r="J710" s="66"/>
      <c r="K710" s="65"/>
      <c r="L710" s="65"/>
      <c r="M710" s="67"/>
      <c r="N710" s="66"/>
      <c r="O710" s="66"/>
      <c r="P710" s="65"/>
      <c r="Q710" s="68"/>
      <c r="R710" s="69"/>
      <c r="S710" s="65"/>
      <c r="T710" s="68"/>
      <c r="U710" s="68"/>
      <c r="V710" s="68"/>
      <c r="W710" s="65"/>
      <c r="X710" s="65"/>
      <c r="Y710" s="65"/>
      <c r="Z710" s="65"/>
      <c r="AA710" s="65"/>
      <c r="AB710" s="65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</row>
    <row r="711" spans="2:39" s="64" customFormat="1" ht="12.95" customHeight="1">
      <c r="B711" s="65"/>
      <c r="C711" s="65"/>
      <c r="D711" s="65"/>
      <c r="E711" s="66"/>
      <c r="F711" s="66"/>
      <c r="G711" s="66"/>
      <c r="H711" s="66"/>
      <c r="I711" s="66"/>
      <c r="J711" s="66"/>
      <c r="K711" s="65"/>
      <c r="L711" s="65"/>
      <c r="M711" s="67"/>
      <c r="N711" s="66"/>
      <c r="O711" s="66"/>
      <c r="P711" s="65"/>
      <c r="Q711" s="68"/>
      <c r="R711" s="69"/>
      <c r="S711" s="65"/>
      <c r="T711" s="68"/>
      <c r="U711" s="68"/>
      <c r="V711" s="68"/>
      <c r="W711" s="65"/>
      <c r="X711" s="65"/>
      <c r="Y711" s="65"/>
      <c r="Z711" s="65"/>
      <c r="AA711" s="65"/>
      <c r="AB711" s="65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</row>
    <row r="712" spans="2:39" s="64" customFormat="1" ht="12.95" customHeight="1">
      <c r="B712" s="65"/>
      <c r="C712" s="65"/>
      <c r="D712" s="65"/>
      <c r="E712" s="66"/>
      <c r="F712" s="66"/>
      <c r="G712" s="66"/>
      <c r="H712" s="66"/>
      <c r="I712" s="66"/>
      <c r="J712" s="66"/>
      <c r="K712" s="65"/>
      <c r="L712" s="65"/>
      <c r="M712" s="67"/>
      <c r="N712" s="66"/>
      <c r="O712" s="66"/>
      <c r="P712" s="65"/>
      <c r="Q712" s="68"/>
      <c r="R712" s="69"/>
      <c r="S712" s="65"/>
      <c r="T712" s="68"/>
      <c r="U712" s="68"/>
      <c r="V712" s="68"/>
      <c r="W712" s="65"/>
      <c r="X712" s="65"/>
      <c r="Y712" s="65"/>
      <c r="Z712" s="65"/>
      <c r="AA712" s="65"/>
      <c r="AB712" s="65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</row>
    <row r="713" spans="2:39" s="64" customFormat="1" ht="12.95" customHeight="1">
      <c r="B713" s="65"/>
      <c r="C713" s="65"/>
      <c r="D713" s="65"/>
      <c r="E713" s="66"/>
      <c r="F713" s="66"/>
      <c r="G713" s="66"/>
      <c r="H713" s="66"/>
      <c r="I713" s="66"/>
      <c r="J713" s="66"/>
      <c r="K713" s="65"/>
      <c r="L713" s="65"/>
      <c r="M713" s="67"/>
      <c r="N713" s="66"/>
      <c r="O713" s="66"/>
      <c r="P713" s="65"/>
      <c r="Q713" s="68"/>
      <c r="R713" s="69"/>
      <c r="S713" s="65"/>
      <c r="T713" s="68"/>
      <c r="U713" s="68"/>
      <c r="V713" s="68"/>
      <c r="W713" s="65"/>
      <c r="X713" s="65"/>
      <c r="Y713" s="65"/>
      <c r="Z713" s="65"/>
      <c r="AA713" s="65"/>
      <c r="AB713" s="65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</row>
    <row r="714" spans="2:39" s="64" customFormat="1" ht="12.95" customHeight="1">
      <c r="B714" s="65"/>
      <c r="C714" s="65"/>
      <c r="D714" s="65"/>
      <c r="E714" s="66"/>
      <c r="F714" s="66"/>
      <c r="G714" s="66"/>
      <c r="H714" s="66"/>
      <c r="I714" s="66"/>
      <c r="J714" s="66"/>
      <c r="K714" s="65"/>
      <c r="L714" s="65"/>
      <c r="M714" s="67"/>
      <c r="N714" s="66"/>
      <c r="O714" s="66"/>
      <c r="P714" s="65"/>
      <c r="Q714" s="68"/>
      <c r="R714" s="69"/>
      <c r="S714" s="65"/>
      <c r="T714" s="68"/>
      <c r="U714" s="68"/>
      <c r="V714" s="68"/>
      <c r="W714" s="65"/>
      <c r="X714" s="65"/>
      <c r="Y714" s="65"/>
      <c r="Z714" s="65"/>
      <c r="AA714" s="65"/>
      <c r="AB714" s="65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</row>
    <row r="715" spans="2:39" s="64" customFormat="1" ht="12.95" customHeight="1">
      <c r="B715" s="65"/>
      <c r="C715" s="65"/>
      <c r="D715" s="65"/>
      <c r="E715" s="66"/>
      <c r="F715" s="66"/>
      <c r="G715" s="66"/>
      <c r="H715" s="66"/>
      <c r="I715" s="66"/>
      <c r="J715" s="66"/>
      <c r="K715" s="65"/>
      <c r="L715" s="65"/>
      <c r="M715" s="67"/>
      <c r="N715" s="66"/>
      <c r="O715" s="66"/>
      <c r="P715" s="65"/>
      <c r="Q715" s="68"/>
      <c r="R715" s="69"/>
      <c r="S715" s="65"/>
      <c r="T715" s="68"/>
      <c r="U715" s="68"/>
      <c r="V715" s="68"/>
      <c r="W715" s="65"/>
      <c r="X715" s="65"/>
      <c r="Y715" s="65"/>
      <c r="Z715" s="65"/>
      <c r="AA715" s="65"/>
      <c r="AB715" s="65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</row>
    <row r="716" spans="2:39" s="64" customFormat="1" ht="12.95" customHeight="1">
      <c r="B716" s="65"/>
      <c r="C716" s="65"/>
      <c r="D716" s="65"/>
      <c r="E716" s="66"/>
      <c r="F716" s="66"/>
      <c r="G716" s="66"/>
      <c r="H716" s="66"/>
      <c r="I716" s="66"/>
      <c r="J716" s="66"/>
      <c r="K716" s="65"/>
      <c r="L716" s="65"/>
      <c r="M716" s="67"/>
      <c r="N716" s="66"/>
      <c r="O716" s="66"/>
      <c r="P716" s="65"/>
      <c r="Q716" s="68"/>
      <c r="R716" s="69"/>
      <c r="S716" s="65"/>
      <c r="T716" s="68"/>
      <c r="U716" s="68"/>
      <c r="V716" s="68"/>
      <c r="W716" s="65"/>
      <c r="X716" s="65"/>
      <c r="Y716" s="65"/>
      <c r="Z716" s="65"/>
      <c r="AA716" s="65"/>
      <c r="AB716" s="65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</row>
    <row r="717" spans="2:39" s="64" customFormat="1" ht="12.95" customHeight="1">
      <c r="B717" s="65"/>
      <c r="C717" s="65"/>
      <c r="D717" s="65"/>
      <c r="E717" s="66"/>
      <c r="F717" s="66"/>
      <c r="G717" s="66"/>
      <c r="H717" s="66"/>
      <c r="I717" s="66"/>
      <c r="J717" s="66"/>
      <c r="K717" s="65"/>
      <c r="L717" s="65"/>
      <c r="M717" s="67"/>
      <c r="N717" s="66"/>
      <c r="O717" s="66"/>
      <c r="P717" s="65"/>
      <c r="Q717" s="68"/>
      <c r="R717" s="69"/>
      <c r="S717" s="65"/>
      <c r="T717" s="68"/>
      <c r="U717" s="68"/>
      <c r="V717" s="68"/>
      <c r="W717" s="65"/>
      <c r="X717" s="65"/>
      <c r="Y717" s="65"/>
      <c r="Z717" s="65"/>
      <c r="AA717" s="65"/>
      <c r="AB717" s="65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</row>
    <row r="718" spans="2:39" s="64" customFormat="1" ht="12.95" customHeight="1">
      <c r="B718" s="65"/>
      <c r="C718" s="65"/>
      <c r="D718" s="65"/>
      <c r="E718" s="66"/>
      <c r="F718" s="66"/>
      <c r="G718" s="66"/>
      <c r="H718" s="66"/>
      <c r="I718" s="66"/>
      <c r="J718" s="66"/>
      <c r="K718" s="65"/>
      <c r="L718" s="65"/>
      <c r="M718" s="67"/>
      <c r="N718" s="66"/>
      <c r="O718" s="66"/>
      <c r="P718" s="65"/>
      <c r="Q718" s="68"/>
      <c r="R718" s="69"/>
      <c r="S718" s="65"/>
      <c r="T718" s="68"/>
      <c r="U718" s="68"/>
      <c r="V718" s="68"/>
      <c r="W718" s="65"/>
      <c r="X718" s="65"/>
      <c r="Y718" s="65"/>
      <c r="Z718" s="65"/>
      <c r="AA718" s="65"/>
      <c r="AB718" s="65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</row>
    <row r="719" spans="2:39" s="64" customFormat="1" ht="12.95" customHeight="1">
      <c r="B719" s="65"/>
      <c r="C719" s="65"/>
      <c r="D719" s="65"/>
      <c r="E719" s="66"/>
      <c r="F719" s="66"/>
      <c r="G719" s="66"/>
      <c r="H719" s="66"/>
      <c r="I719" s="66"/>
      <c r="J719" s="66"/>
      <c r="K719" s="65"/>
      <c r="L719" s="65"/>
      <c r="M719" s="67"/>
      <c r="N719" s="66"/>
      <c r="O719" s="66"/>
      <c r="P719" s="65"/>
      <c r="Q719" s="68"/>
      <c r="R719" s="69"/>
      <c r="S719" s="65"/>
      <c r="T719" s="68"/>
      <c r="U719" s="68"/>
      <c r="V719" s="68"/>
      <c r="W719" s="65"/>
      <c r="X719" s="65"/>
      <c r="Y719" s="65"/>
      <c r="Z719" s="65"/>
      <c r="AA719" s="65"/>
      <c r="AB719" s="65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</row>
    <row r="720" spans="2:39" s="64" customFormat="1" ht="12.95" customHeight="1">
      <c r="B720" s="65"/>
      <c r="C720" s="65"/>
      <c r="D720" s="65"/>
      <c r="E720" s="66"/>
      <c r="F720" s="66"/>
      <c r="G720" s="66"/>
      <c r="H720" s="66"/>
      <c r="I720" s="66"/>
      <c r="J720" s="66"/>
      <c r="K720" s="65"/>
      <c r="L720" s="65"/>
      <c r="M720" s="67"/>
      <c r="N720" s="66"/>
      <c r="O720" s="66"/>
      <c r="P720" s="65"/>
      <c r="Q720" s="68"/>
      <c r="R720" s="69"/>
      <c r="S720" s="65"/>
      <c r="T720" s="68"/>
      <c r="U720" s="68"/>
      <c r="V720" s="68"/>
      <c r="W720" s="65"/>
      <c r="X720" s="65"/>
      <c r="Y720" s="65"/>
      <c r="Z720" s="65"/>
      <c r="AA720" s="65"/>
      <c r="AB720" s="65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</row>
    <row r="721" spans="2:39" s="64" customFormat="1" ht="12.95" customHeight="1">
      <c r="B721" s="65"/>
      <c r="C721" s="65"/>
      <c r="D721" s="65"/>
      <c r="E721" s="66"/>
      <c r="F721" s="66"/>
      <c r="G721" s="66"/>
      <c r="H721" s="66"/>
      <c r="I721" s="66"/>
      <c r="J721" s="66"/>
      <c r="K721" s="65"/>
      <c r="L721" s="65"/>
      <c r="M721" s="67"/>
      <c r="N721" s="66"/>
      <c r="O721" s="66"/>
      <c r="P721" s="65"/>
      <c r="Q721" s="68"/>
      <c r="R721" s="69"/>
      <c r="S721" s="65"/>
      <c r="T721" s="68"/>
      <c r="U721" s="68"/>
      <c r="V721" s="68"/>
      <c r="W721" s="65"/>
      <c r="X721" s="65"/>
      <c r="Y721" s="65"/>
      <c r="Z721" s="65"/>
      <c r="AA721" s="65"/>
      <c r="AB721" s="65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</row>
    <row r="722" spans="2:39" s="64" customFormat="1" ht="12.95" customHeight="1">
      <c r="B722" s="65"/>
      <c r="C722" s="65"/>
      <c r="D722" s="65"/>
      <c r="E722" s="66"/>
      <c r="F722" s="66"/>
      <c r="G722" s="66"/>
      <c r="H722" s="66"/>
      <c r="I722" s="66"/>
      <c r="J722" s="66"/>
      <c r="K722" s="65"/>
      <c r="L722" s="65"/>
      <c r="M722" s="67"/>
      <c r="N722" s="66"/>
      <c r="O722" s="66"/>
      <c r="P722" s="65"/>
      <c r="Q722" s="68"/>
      <c r="R722" s="69"/>
      <c r="S722" s="65"/>
      <c r="T722" s="68"/>
      <c r="U722" s="68"/>
      <c r="V722" s="68"/>
      <c r="W722" s="65"/>
      <c r="X722" s="65"/>
      <c r="Y722" s="65"/>
      <c r="Z722" s="65"/>
      <c r="AA722" s="65"/>
      <c r="AB722" s="65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</row>
    <row r="723" spans="2:39" s="64" customFormat="1" ht="12.95" customHeight="1">
      <c r="B723" s="65"/>
      <c r="C723" s="65"/>
      <c r="D723" s="65"/>
      <c r="E723" s="66"/>
      <c r="F723" s="66"/>
      <c r="G723" s="66"/>
      <c r="H723" s="66"/>
      <c r="I723" s="66"/>
      <c r="J723" s="66"/>
      <c r="K723" s="65"/>
      <c r="L723" s="65"/>
      <c r="M723" s="67"/>
      <c r="N723" s="66"/>
      <c r="O723" s="66"/>
      <c r="P723" s="65"/>
      <c r="Q723" s="68"/>
      <c r="R723" s="69"/>
      <c r="S723" s="65"/>
      <c r="T723" s="68"/>
      <c r="U723" s="68"/>
      <c r="V723" s="68"/>
      <c r="W723" s="65"/>
      <c r="X723" s="65"/>
      <c r="Y723" s="65"/>
      <c r="Z723" s="65"/>
      <c r="AA723" s="65"/>
      <c r="AB723" s="65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</row>
    <row r="724" spans="2:39" s="64" customFormat="1" ht="12.95" customHeight="1">
      <c r="B724" s="65"/>
      <c r="C724" s="65"/>
      <c r="D724" s="65"/>
      <c r="E724" s="66"/>
      <c r="F724" s="66"/>
      <c r="G724" s="66"/>
      <c r="H724" s="66"/>
      <c r="I724" s="66"/>
      <c r="J724" s="66"/>
      <c r="K724" s="65"/>
      <c r="L724" s="65"/>
      <c r="M724" s="67"/>
      <c r="N724" s="66"/>
      <c r="O724" s="66"/>
      <c r="P724" s="65"/>
      <c r="Q724" s="68"/>
      <c r="R724" s="69"/>
      <c r="S724" s="65"/>
      <c r="T724" s="68"/>
      <c r="U724" s="68"/>
      <c r="V724" s="68"/>
      <c r="W724" s="65"/>
      <c r="X724" s="65"/>
      <c r="Y724" s="65"/>
      <c r="Z724" s="65"/>
      <c r="AA724" s="65"/>
      <c r="AB724" s="65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</row>
    <row r="725" spans="2:39" s="64" customFormat="1" ht="12.95" customHeight="1">
      <c r="B725" s="65"/>
      <c r="C725" s="65"/>
      <c r="D725" s="65"/>
      <c r="E725" s="66"/>
      <c r="F725" s="66"/>
      <c r="G725" s="66"/>
      <c r="H725" s="66"/>
      <c r="I725" s="66"/>
      <c r="J725" s="66"/>
      <c r="K725" s="65"/>
      <c r="L725" s="65"/>
      <c r="M725" s="67"/>
      <c r="N725" s="66"/>
      <c r="O725" s="66"/>
      <c r="P725" s="65"/>
      <c r="Q725" s="68"/>
      <c r="R725" s="69"/>
      <c r="S725" s="65"/>
      <c r="T725" s="68"/>
      <c r="U725" s="68"/>
      <c r="V725" s="68"/>
      <c r="W725" s="65"/>
      <c r="X725" s="65"/>
      <c r="Y725" s="65"/>
      <c r="Z725" s="65"/>
      <c r="AA725" s="65"/>
      <c r="AB725" s="65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</row>
    <row r="726" spans="2:39" s="64" customFormat="1" ht="12.95" customHeight="1">
      <c r="B726" s="65"/>
      <c r="C726" s="65"/>
      <c r="D726" s="65"/>
      <c r="E726" s="66"/>
      <c r="F726" s="66"/>
      <c r="G726" s="66"/>
      <c r="H726" s="66"/>
      <c r="I726" s="66"/>
      <c r="J726" s="66"/>
      <c r="K726" s="65"/>
      <c r="L726" s="65"/>
      <c r="M726" s="67"/>
      <c r="N726" s="66"/>
      <c r="O726" s="66"/>
      <c r="P726" s="65"/>
      <c r="Q726" s="68"/>
      <c r="R726" s="69"/>
      <c r="S726" s="65"/>
      <c r="T726" s="68"/>
      <c r="U726" s="68"/>
      <c r="V726" s="68"/>
      <c r="W726" s="65"/>
      <c r="X726" s="65"/>
      <c r="Y726" s="65"/>
      <c r="Z726" s="65"/>
      <c r="AA726" s="65"/>
      <c r="AB726" s="65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</row>
    <row r="727" spans="2:39" s="64" customFormat="1" ht="12.95" customHeight="1">
      <c r="B727" s="65"/>
      <c r="C727" s="65"/>
      <c r="D727" s="65"/>
      <c r="E727" s="66"/>
      <c r="F727" s="66"/>
      <c r="G727" s="66"/>
      <c r="H727" s="66"/>
      <c r="I727" s="66"/>
      <c r="J727" s="66"/>
      <c r="K727" s="65"/>
      <c r="L727" s="65"/>
      <c r="M727" s="67"/>
      <c r="N727" s="66"/>
      <c r="O727" s="66"/>
      <c r="P727" s="65"/>
      <c r="Q727" s="68"/>
      <c r="R727" s="69"/>
      <c r="S727" s="65"/>
      <c r="T727" s="68"/>
      <c r="U727" s="68"/>
      <c r="V727" s="68"/>
      <c r="W727" s="65"/>
      <c r="X727" s="65"/>
      <c r="Y727" s="65"/>
      <c r="Z727" s="65"/>
      <c r="AA727" s="65"/>
      <c r="AB727" s="65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</row>
    <row r="728" spans="2:39" s="64" customFormat="1" ht="12.95" customHeight="1">
      <c r="B728" s="65"/>
      <c r="C728" s="65"/>
      <c r="D728" s="65"/>
      <c r="E728" s="66"/>
      <c r="F728" s="66"/>
      <c r="G728" s="66"/>
      <c r="H728" s="66"/>
      <c r="I728" s="66"/>
      <c r="J728" s="66"/>
      <c r="K728" s="65"/>
      <c r="L728" s="65"/>
      <c r="M728" s="67"/>
      <c r="N728" s="66"/>
      <c r="O728" s="66"/>
      <c r="P728" s="65"/>
      <c r="Q728" s="68"/>
      <c r="R728" s="69"/>
      <c r="S728" s="65"/>
      <c r="T728" s="68"/>
      <c r="U728" s="68"/>
      <c r="V728" s="68"/>
      <c r="W728" s="65"/>
      <c r="X728" s="65"/>
      <c r="Y728" s="65"/>
      <c r="Z728" s="65"/>
      <c r="AA728" s="65"/>
      <c r="AB728" s="65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</row>
    <row r="729" spans="2:39" s="64" customFormat="1" ht="12.95" customHeight="1">
      <c r="B729" s="65"/>
      <c r="C729" s="65"/>
      <c r="D729" s="65"/>
      <c r="E729" s="66"/>
      <c r="F729" s="66"/>
      <c r="G729" s="66"/>
      <c r="H729" s="66"/>
      <c r="I729" s="66"/>
      <c r="J729" s="66"/>
      <c r="K729" s="65"/>
      <c r="L729" s="65"/>
      <c r="M729" s="67"/>
      <c r="N729" s="66"/>
      <c r="O729" s="66"/>
      <c r="P729" s="65"/>
      <c r="Q729" s="68"/>
      <c r="R729" s="69"/>
      <c r="S729" s="65"/>
      <c r="T729" s="68"/>
      <c r="U729" s="68"/>
      <c r="V729" s="68"/>
      <c r="W729" s="65"/>
      <c r="X729" s="65"/>
      <c r="Y729" s="65"/>
      <c r="Z729" s="65"/>
      <c r="AA729" s="65"/>
      <c r="AB729" s="65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</row>
    <row r="730" spans="2:39" s="64" customFormat="1" ht="12.95" customHeight="1">
      <c r="B730" s="65"/>
      <c r="C730" s="65"/>
      <c r="D730" s="65"/>
      <c r="E730" s="66"/>
      <c r="F730" s="66"/>
      <c r="G730" s="66"/>
      <c r="H730" s="66"/>
      <c r="I730" s="66"/>
      <c r="J730" s="66"/>
      <c r="K730" s="65"/>
      <c r="L730" s="65"/>
      <c r="M730" s="67"/>
      <c r="N730" s="66"/>
      <c r="O730" s="66"/>
      <c r="P730" s="65"/>
      <c r="Q730" s="68"/>
      <c r="R730" s="69"/>
      <c r="S730" s="65"/>
      <c r="T730" s="68"/>
      <c r="U730" s="68"/>
      <c r="V730" s="68"/>
      <c r="W730" s="65"/>
      <c r="X730" s="65"/>
      <c r="Y730" s="65"/>
      <c r="Z730" s="65"/>
      <c r="AA730" s="65"/>
      <c r="AB730" s="65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</row>
    <row r="731" spans="2:39" s="64" customFormat="1" ht="12.95" customHeight="1">
      <c r="B731" s="65"/>
      <c r="C731" s="65"/>
      <c r="D731" s="65"/>
      <c r="E731" s="66"/>
      <c r="F731" s="66"/>
      <c r="G731" s="66"/>
      <c r="H731" s="66"/>
      <c r="I731" s="66"/>
      <c r="J731" s="66"/>
      <c r="K731" s="65"/>
      <c r="L731" s="65"/>
      <c r="M731" s="67"/>
      <c r="N731" s="66"/>
      <c r="O731" s="66"/>
      <c r="P731" s="65"/>
      <c r="Q731" s="68"/>
      <c r="R731" s="69"/>
      <c r="S731" s="65"/>
      <c r="T731" s="68"/>
      <c r="U731" s="68"/>
      <c r="V731" s="68"/>
      <c r="W731" s="65"/>
      <c r="X731" s="65"/>
      <c r="Y731" s="65"/>
      <c r="Z731" s="65"/>
      <c r="AA731" s="65"/>
      <c r="AB731" s="65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</row>
    <row r="732" spans="2:39" s="64" customFormat="1" ht="12.95" customHeight="1">
      <c r="B732" s="65"/>
      <c r="C732" s="65"/>
      <c r="D732" s="65"/>
      <c r="E732" s="66"/>
      <c r="F732" s="66"/>
      <c r="G732" s="66"/>
      <c r="H732" s="66"/>
      <c r="I732" s="66"/>
      <c r="J732" s="66"/>
      <c r="K732" s="65"/>
      <c r="L732" s="65"/>
      <c r="M732" s="67"/>
      <c r="N732" s="66"/>
      <c r="O732" s="66"/>
      <c r="P732" s="65"/>
      <c r="Q732" s="68"/>
      <c r="R732" s="69"/>
      <c r="S732" s="65"/>
      <c r="T732" s="68"/>
      <c r="U732" s="68"/>
      <c r="V732" s="68"/>
      <c r="W732" s="65"/>
      <c r="X732" s="65"/>
      <c r="Y732" s="65"/>
      <c r="Z732" s="65"/>
      <c r="AA732" s="65"/>
      <c r="AB732" s="65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</row>
    <row r="733" spans="2:39" s="64" customFormat="1" ht="12.95" customHeight="1">
      <c r="B733" s="65"/>
      <c r="C733" s="65"/>
      <c r="D733" s="65"/>
      <c r="E733" s="66"/>
      <c r="F733" s="66"/>
      <c r="G733" s="66"/>
      <c r="H733" s="66"/>
      <c r="I733" s="66"/>
      <c r="J733" s="66"/>
      <c r="K733" s="65"/>
      <c r="L733" s="65"/>
      <c r="M733" s="67"/>
      <c r="N733" s="66"/>
      <c r="O733" s="66"/>
      <c r="P733" s="65"/>
      <c r="Q733" s="68"/>
      <c r="R733" s="69"/>
      <c r="S733" s="65"/>
      <c r="T733" s="68"/>
      <c r="U733" s="68"/>
      <c r="V733" s="68"/>
      <c r="W733" s="65"/>
      <c r="X733" s="65"/>
      <c r="Y733" s="65"/>
      <c r="Z733" s="65"/>
      <c r="AA733" s="65"/>
      <c r="AB733" s="65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</row>
    <row r="734" spans="2:39" s="64" customFormat="1" ht="12.95" customHeight="1">
      <c r="B734" s="65"/>
      <c r="C734" s="65"/>
      <c r="D734" s="65"/>
      <c r="E734" s="66"/>
      <c r="F734" s="66"/>
      <c r="G734" s="66"/>
      <c r="H734" s="66"/>
      <c r="I734" s="66"/>
      <c r="J734" s="66"/>
      <c r="K734" s="65"/>
      <c r="L734" s="65"/>
      <c r="M734" s="67"/>
      <c r="N734" s="66"/>
      <c r="O734" s="66"/>
      <c r="P734" s="65"/>
      <c r="Q734" s="68"/>
      <c r="R734" s="69"/>
      <c r="S734" s="65"/>
      <c r="T734" s="68"/>
      <c r="U734" s="68"/>
      <c r="V734" s="68"/>
      <c r="W734" s="65"/>
      <c r="X734" s="65"/>
      <c r="Y734" s="65"/>
      <c r="Z734" s="65"/>
      <c r="AA734" s="65"/>
      <c r="AB734" s="65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</row>
  </sheetData>
  <mergeCells count="3">
    <mergeCell ref="A1:AM1"/>
    <mergeCell ref="A2:AM2"/>
    <mergeCell ref="A4:AB4"/>
  </mergeCells>
  <printOptions horizontalCentered="1"/>
  <pageMargins left="0.59055118110236227" right="0.39370078740157483" top="0.39370078740157483" bottom="0.39370078740157483" header="0.39370078740157483" footer="0.39370078740157483"/>
  <pageSetup paperSize="9" scale="9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bidang keahlian dosen</vt:lpstr>
      <vt:lpstr>'bidang keahlian dosen'!Print_Titles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KADEK</dc:creator>
  <cp:lastModifiedBy>KADEK</cp:lastModifiedBy>
  <cp:lastPrinted>2018-05-07T07:44:15Z</cp:lastPrinted>
  <dcterms:created xsi:type="dcterms:W3CDTF">2018-05-03T06:37:57Z</dcterms:created>
  <dcterms:modified xsi:type="dcterms:W3CDTF">2018-05-07T07:55:35Z</dcterms:modified>
</cp:coreProperties>
</file>